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aurinLücke\Fuchs &amp; Consorten Dropbox\Laurin Lücke\Private Cloud\04 Daily\20240425 Templates SSCD für Website\"/>
    </mc:Choice>
  </mc:AlternateContent>
  <xr:revisionPtr revIDLastSave="0" documentId="13_ncr:1_{4F849C88-426F-4F2A-BBED-30FDEE0403E4}" xr6:coauthVersionLast="47" xr6:coauthVersionMax="47" xr10:uidLastSave="{00000000-0000-0000-0000-000000000000}"/>
  <bookViews>
    <workbookView xWindow="1886" yWindow="1886" windowWidth="24085" windowHeight="15171" xr2:uid="{00000000-000D-0000-FFFF-FFFF00000000}"/>
  </bookViews>
  <sheets>
    <sheet name="Stichprobe und Grafik" sheetId="2" r:id="rId1"/>
    <sheet name="Daten" sheetId="3" state="hidden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Print_Area" localSheetId="0">'Stichprobe und Grafik'!$A$1:$N$47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" l="1"/>
  <c r="E10" i="2"/>
  <c r="E15" i="2"/>
  <c r="E14" i="2"/>
  <c r="K1" i="3"/>
  <c r="J1" i="3"/>
  <c r="I1" i="3"/>
  <c r="H1" i="3"/>
  <c r="G1" i="3"/>
  <c r="F1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2" i="3"/>
  <c r="E9" i="2"/>
  <c r="E8" i="2"/>
  <c r="E7" i="2"/>
  <c r="E13" i="2" l="1"/>
  <c r="M25" i="3"/>
  <c r="I81" i="3"/>
  <c r="F25" i="3"/>
  <c r="K94" i="3"/>
  <c r="H68" i="3"/>
  <c r="G82" i="3"/>
  <c r="I22" i="3"/>
  <c r="K99" i="3"/>
  <c r="G20" i="3"/>
  <c r="K17" i="3"/>
  <c r="H50" i="3"/>
  <c r="H55" i="3"/>
  <c r="K62" i="3"/>
  <c r="J90" i="3"/>
  <c r="H18" i="3"/>
  <c r="G46" i="3"/>
  <c r="J53" i="3"/>
  <c r="K35" i="3"/>
  <c r="I91" i="3"/>
  <c r="F47" i="3"/>
  <c r="H97" i="3"/>
  <c r="K4" i="3"/>
  <c r="J26" i="3"/>
  <c r="I54" i="3"/>
  <c r="H82" i="3"/>
  <c r="F46" i="3"/>
  <c r="G9" i="3"/>
  <c r="J63" i="3"/>
  <c r="G19" i="3"/>
  <c r="J41" i="3"/>
  <c r="J12" i="3"/>
  <c r="J72" i="3"/>
  <c r="H40" i="3"/>
  <c r="K30" i="3"/>
  <c r="J58" i="3"/>
  <c r="I86" i="3"/>
  <c r="G14" i="3"/>
  <c r="K25" i="3"/>
  <c r="F37" i="3"/>
  <c r="I27" i="3"/>
  <c r="G83" i="3"/>
  <c r="I69" i="3"/>
  <c r="G28" i="3"/>
  <c r="K88" i="3"/>
  <c r="H44" i="3"/>
  <c r="K3" i="3"/>
  <c r="F96" i="3"/>
  <c r="K50" i="3"/>
  <c r="J14" i="3"/>
  <c r="J78" i="3"/>
  <c r="I10" i="3"/>
  <c r="I74" i="3"/>
  <c r="H38" i="3"/>
  <c r="H2" i="3"/>
  <c r="G66" i="3"/>
  <c r="F30" i="3"/>
  <c r="J21" i="3"/>
  <c r="H77" i="3"/>
  <c r="F5" i="3"/>
  <c r="K83" i="3"/>
  <c r="I11" i="3"/>
  <c r="H39" i="3"/>
  <c r="G67" i="3"/>
  <c r="F95" i="3"/>
  <c r="I37" i="3"/>
  <c r="H65" i="3"/>
  <c r="K48" i="3"/>
  <c r="F60" i="3"/>
  <c r="J8" i="3"/>
  <c r="H64" i="3"/>
  <c r="I80" i="3"/>
  <c r="G68" i="3"/>
  <c r="K14" i="3"/>
  <c r="K46" i="3"/>
  <c r="K78" i="3"/>
  <c r="J10" i="3"/>
  <c r="J42" i="3"/>
  <c r="J74" i="3"/>
  <c r="I6" i="3"/>
  <c r="I38" i="3"/>
  <c r="I70" i="3"/>
  <c r="I2" i="3"/>
  <c r="H34" i="3"/>
  <c r="H66" i="3"/>
  <c r="H98" i="3"/>
  <c r="G30" i="3"/>
  <c r="G62" i="3"/>
  <c r="F14" i="3"/>
  <c r="F78" i="3"/>
  <c r="K89" i="3"/>
  <c r="I17" i="3"/>
  <c r="H45" i="3"/>
  <c r="G73" i="3"/>
  <c r="F101" i="3"/>
  <c r="K67" i="3"/>
  <c r="J31" i="3"/>
  <c r="J95" i="3"/>
  <c r="I59" i="3"/>
  <c r="H23" i="3"/>
  <c r="H87" i="3"/>
  <c r="G51" i="3"/>
  <c r="F15" i="3"/>
  <c r="F79" i="3"/>
  <c r="K77" i="3"/>
  <c r="I5" i="3"/>
  <c r="H33" i="3"/>
  <c r="G61" i="3"/>
  <c r="F89" i="3"/>
  <c r="I40" i="3"/>
  <c r="G96" i="3"/>
  <c r="J80" i="3"/>
  <c r="K44" i="3"/>
  <c r="I100" i="3"/>
  <c r="F56" i="3"/>
  <c r="I16" i="3"/>
  <c r="G72" i="3"/>
  <c r="F64" i="3"/>
  <c r="G36" i="3"/>
  <c r="H8" i="3"/>
  <c r="J64" i="3"/>
  <c r="F100" i="3"/>
  <c r="F36" i="3"/>
  <c r="G56" i="3"/>
  <c r="H92" i="3"/>
  <c r="H28" i="3"/>
  <c r="I64" i="3"/>
  <c r="J36" i="3"/>
  <c r="K72" i="3"/>
  <c r="K8" i="3"/>
  <c r="F40" i="3"/>
  <c r="G76" i="3"/>
  <c r="H48" i="3"/>
  <c r="I84" i="3"/>
  <c r="J56" i="3"/>
  <c r="K28" i="3"/>
  <c r="H88" i="3"/>
  <c r="J48" i="3"/>
  <c r="F20" i="3"/>
  <c r="G80" i="3"/>
  <c r="H52" i="3"/>
  <c r="I24" i="3"/>
  <c r="K96" i="3"/>
  <c r="F81" i="3"/>
  <c r="F17" i="3"/>
  <c r="G53" i="3"/>
  <c r="H89" i="3"/>
  <c r="H25" i="3"/>
  <c r="I61" i="3"/>
  <c r="J97" i="3"/>
  <c r="J33" i="3"/>
  <c r="K69" i="3"/>
  <c r="K13" i="3"/>
  <c r="F75" i="3"/>
  <c r="F43" i="3"/>
  <c r="F11" i="3"/>
  <c r="G79" i="3"/>
  <c r="G47" i="3"/>
  <c r="G15" i="3"/>
  <c r="H83" i="3"/>
  <c r="H51" i="3"/>
  <c r="H19" i="3"/>
  <c r="I87" i="3"/>
  <c r="I55" i="3"/>
  <c r="I23" i="3"/>
  <c r="J91" i="3"/>
  <c r="J59" i="3"/>
  <c r="J27" i="3"/>
  <c r="K95" i="3"/>
  <c r="K63" i="3"/>
  <c r="K31" i="3"/>
  <c r="F93" i="3"/>
  <c r="F29" i="3"/>
  <c r="G65" i="3"/>
  <c r="H101" i="3"/>
  <c r="H37" i="3"/>
  <c r="I73" i="3"/>
  <c r="I9" i="3"/>
  <c r="J45" i="3"/>
  <c r="K81" i="3"/>
  <c r="K9" i="3"/>
  <c r="F74" i="3"/>
  <c r="F42" i="3"/>
  <c r="F10" i="3"/>
  <c r="J100" i="3"/>
  <c r="G12" i="3"/>
  <c r="I20" i="3"/>
  <c r="K92" i="3"/>
  <c r="F16" i="3"/>
  <c r="I60" i="3"/>
  <c r="K52" i="3"/>
  <c r="F44" i="3"/>
  <c r="G16" i="3"/>
  <c r="I88" i="3"/>
  <c r="J60" i="3"/>
  <c r="K32" i="3"/>
  <c r="F49" i="3"/>
  <c r="G85" i="3"/>
  <c r="G21" i="3"/>
  <c r="H57" i="3"/>
  <c r="I93" i="3"/>
  <c r="I29" i="3"/>
  <c r="J65" i="3"/>
  <c r="K101" i="3"/>
  <c r="K37" i="3"/>
  <c r="F91" i="3"/>
  <c r="F59" i="3"/>
  <c r="F27" i="3"/>
  <c r="G95" i="3"/>
  <c r="G63" i="3"/>
  <c r="G31" i="3"/>
  <c r="H99" i="3"/>
  <c r="H67" i="3"/>
  <c r="H35" i="3"/>
  <c r="H3" i="3"/>
  <c r="I71" i="3"/>
  <c r="I39" i="3"/>
  <c r="I7" i="3"/>
  <c r="J75" i="3"/>
  <c r="J43" i="3"/>
  <c r="J11" i="3"/>
  <c r="K79" i="3"/>
  <c r="K47" i="3"/>
  <c r="K15" i="3"/>
  <c r="F61" i="3"/>
  <c r="G97" i="3"/>
  <c r="G33" i="3"/>
  <c r="H69" i="3"/>
  <c r="H5" i="3"/>
  <c r="I41" i="3"/>
  <c r="J77" i="3"/>
  <c r="J13" i="3"/>
  <c r="K49" i="3"/>
  <c r="F90" i="3"/>
  <c r="F58" i="3"/>
  <c r="F26" i="3"/>
  <c r="G94" i="3"/>
  <c r="G78" i="3"/>
  <c r="K18" i="3"/>
  <c r="K82" i="3"/>
  <c r="J46" i="3"/>
  <c r="I42" i="3"/>
  <c r="H6" i="3"/>
  <c r="H70" i="3"/>
  <c r="G34" i="3"/>
  <c r="F94" i="3"/>
  <c r="I49" i="3"/>
  <c r="K19" i="3"/>
  <c r="J47" i="3"/>
  <c r="I75" i="3"/>
  <c r="G3" i="3"/>
  <c r="F31" i="3"/>
  <c r="J9" i="3"/>
  <c r="G93" i="3"/>
  <c r="H4" i="3"/>
  <c r="I92" i="3"/>
  <c r="K24" i="3"/>
  <c r="F52" i="3"/>
  <c r="F32" i="3"/>
  <c r="K34" i="3"/>
  <c r="K66" i="3"/>
  <c r="K98" i="3"/>
  <c r="J30" i="3"/>
  <c r="J62" i="3"/>
  <c r="J94" i="3"/>
  <c r="I26" i="3"/>
  <c r="I58" i="3"/>
  <c r="I90" i="3"/>
  <c r="H22" i="3"/>
  <c r="H54" i="3"/>
  <c r="H86" i="3"/>
  <c r="G18" i="3"/>
  <c r="G50" i="3"/>
  <c r="G98" i="3"/>
  <c r="F62" i="3"/>
  <c r="K57" i="3"/>
  <c r="J85" i="3"/>
  <c r="H13" i="3"/>
  <c r="G41" i="3"/>
  <c r="F69" i="3"/>
  <c r="K51" i="3"/>
  <c r="J15" i="3"/>
  <c r="J79" i="3"/>
  <c r="I43" i="3"/>
  <c r="H7" i="3"/>
  <c r="H71" i="3"/>
  <c r="G35" i="3"/>
  <c r="G99" i="3"/>
  <c r="F63" i="3"/>
  <c r="K45" i="3"/>
  <c r="J73" i="3"/>
  <c r="I101" i="3"/>
  <c r="G29" i="3"/>
  <c r="F57" i="3"/>
  <c r="J76" i="3"/>
  <c r="G32" i="3"/>
  <c r="K68" i="3"/>
  <c r="F48" i="3"/>
  <c r="I36" i="3"/>
  <c r="G92" i="3"/>
  <c r="J52" i="3"/>
  <c r="G8" i="3"/>
  <c r="J96" i="3"/>
  <c r="K6" i="3"/>
  <c r="K22" i="3"/>
  <c r="K38" i="3"/>
  <c r="K54" i="3"/>
  <c r="K70" i="3"/>
  <c r="K86" i="3"/>
  <c r="K2" i="3"/>
  <c r="J18" i="3"/>
  <c r="J34" i="3"/>
  <c r="J50" i="3"/>
  <c r="J66" i="3"/>
  <c r="J82" i="3"/>
  <c r="J98" i="3"/>
  <c r="I14" i="3"/>
  <c r="I30" i="3"/>
  <c r="I46" i="3"/>
  <c r="I62" i="3"/>
  <c r="I78" i="3"/>
  <c r="I94" i="3"/>
  <c r="H10" i="3"/>
  <c r="H26" i="3"/>
  <c r="H42" i="3"/>
  <c r="H58" i="3"/>
  <c r="H74" i="3"/>
  <c r="H90" i="3"/>
  <c r="G6" i="3"/>
  <c r="G22" i="3"/>
  <c r="G38" i="3"/>
  <c r="G54" i="3"/>
  <c r="G70" i="3"/>
  <c r="G86" i="3"/>
  <c r="G2" i="3"/>
  <c r="F18" i="3"/>
  <c r="F34" i="3"/>
  <c r="F50" i="3"/>
  <c r="F66" i="3"/>
  <c r="F82" i="3"/>
  <c r="F98" i="3"/>
  <c r="K33" i="3"/>
  <c r="K65" i="3"/>
  <c r="K97" i="3"/>
  <c r="J29" i="3"/>
  <c r="J61" i="3"/>
  <c r="J93" i="3"/>
  <c r="I25" i="3"/>
  <c r="I57" i="3"/>
  <c r="I89" i="3"/>
  <c r="H21" i="3"/>
  <c r="H53" i="3"/>
  <c r="H85" i="3"/>
  <c r="G17" i="3"/>
  <c r="G49" i="3"/>
  <c r="G81" i="3"/>
  <c r="F13" i="3"/>
  <c r="F45" i="3"/>
  <c r="F77" i="3"/>
  <c r="K7" i="3"/>
  <c r="K23" i="3"/>
  <c r="K39" i="3"/>
  <c r="K55" i="3"/>
  <c r="K71" i="3"/>
  <c r="K87" i="3"/>
  <c r="J3" i="3"/>
  <c r="J19" i="3"/>
  <c r="J35" i="3"/>
  <c r="J51" i="3"/>
  <c r="J67" i="3"/>
  <c r="J83" i="3"/>
  <c r="J99" i="3"/>
  <c r="I15" i="3"/>
  <c r="I31" i="3"/>
  <c r="I47" i="3"/>
  <c r="I63" i="3"/>
  <c r="I79" i="3"/>
  <c r="I95" i="3"/>
  <c r="H11" i="3"/>
  <c r="H27" i="3"/>
  <c r="H43" i="3"/>
  <c r="H59" i="3"/>
  <c r="H75" i="3"/>
  <c r="H91" i="3"/>
  <c r="G7" i="3"/>
  <c r="G23" i="3"/>
  <c r="G39" i="3"/>
  <c r="G55" i="3"/>
  <c r="G71" i="3"/>
  <c r="G87" i="3"/>
  <c r="F3" i="3"/>
  <c r="F19" i="3"/>
  <c r="F35" i="3"/>
  <c r="F51" i="3"/>
  <c r="F67" i="3"/>
  <c r="F83" i="3"/>
  <c r="F99" i="3"/>
  <c r="K21" i="3"/>
  <c r="K53" i="3"/>
  <c r="K85" i="3"/>
  <c r="J17" i="3"/>
  <c r="J49" i="3"/>
  <c r="J81" i="3"/>
  <c r="I13" i="3"/>
  <c r="I45" i="3"/>
  <c r="I77" i="3"/>
  <c r="H9" i="3"/>
  <c r="H41" i="3"/>
  <c r="H73" i="3"/>
  <c r="G5" i="3"/>
  <c r="G37" i="3"/>
  <c r="G69" i="3"/>
  <c r="G101" i="3"/>
  <c r="F33" i="3"/>
  <c r="F65" i="3"/>
  <c r="F97" i="3"/>
  <c r="K64" i="3"/>
  <c r="J28" i="3"/>
  <c r="J92" i="3"/>
  <c r="I56" i="3"/>
  <c r="H20" i="3"/>
  <c r="H84" i="3"/>
  <c r="G48" i="3"/>
  <c r="F12" i="3"/>
  <c r="F76" i="3"/>
  <c r="K20" i="3"/>
  <c r="K100" i="3"/>
  <c r="I12" i="3"/>
  <c r="H24" i="3"/>
  <c r="G52" i="3"/>
  <c r="F80" i="3"/>
  <c r="K60" i="3"/>
  <c r="J24" i="3"/>
  <c r="J88" i="3"/>
  <c r="I52" i="3"/>
  <c r="H16" i="3"/>
  <c r="H80" i="3"/>
  <c r="G44" i="3"/>
  <c r="F8" i="3"/>
  <c r="F72" i="3"/>
  <c r="K40" i="3"/>
  <c r="J4" i="3"/>
  <c r="J68" i="3"/>
  <c r="I32" i="3"/>
  <c r="I96" i="3"/>
  <c r="H60" i="3"/>
  <c r="G24" i="3"/>
  <c r="G88" i="3"/>
  <c r="F68" i="3"/>
  <c r="K84" i="3"/>
  <c r="I44" i="3"/>
  <c r="H72" i="3"/>
  <c r="G100" i="3"/>
  <c r="L9" i="3"/>
  <c r="K10" i="3"/>
  <c r="K26" i="3"/>
  <c r="K42" i="3"/>
  <c r="K58" i="3"/>
  <c r="K74" i="3"/>
  <c r="K90" i="3"/>
  <c r="J6" i="3"/>
  <c r="J22" i="3"/>
  <c r="J38" i="3"/>
  <c r="J54" i="3"/>
  <c r="J70" i="3"/>
  <c r="J86" i="3"/>
  <c r="J2" i="3"/>
  <c r="I18" i="3"/>
  <c r="I34" i="3"/>
  <c r="I50" i="3"/>
  <c r="I66" i="3"/>
  <c r="I82" i="3"/>
  <c r="I98" i="3"/>
  <c r="H14" i="3"/>
  <c r="H30" i="3"/>
  <c r="H46" i="3"/>
  <c r="H62" i="3"/>
  <c r="H78" i="3"/>
  <c r="H94" i="3"/>
  <c r="G10" i="3"/>
  <c r="G26" i="3"/>
  <c r="G42" i="3"/>
  <c r="G58" i="3"/>
  <c r="G74" i="3"/>
  <c r="G90" i="3"/>
  <c r="F6" i="3"/>
  <c r="F22" i="3"/>
  <c r="F38" i="3"/>
  <c r="F54" i="3"/>
  <c r="F70" i="3"/>
  <c r="F86" i="3"/>
  <c r="F2" i="3"/>
  <c r="K41" i="3"/>
  <c r="K73" i="3"/>
  <c r="J5" i="3"/>
  <c r="J37" i="3"/>
  <c r="J69" i="3"/>
  <c r="J101" i="3"/>
  <c r="I33" i="3"/>
  <c r="I65" i="3"/>
  <c r="I97" i="3"/>
  <c r="H29" i="3"/>
  <c r="H61" i="3"/>
  <c r="H93" i="3"/>
  <c r="G25" i="3"/>
  <c r="G57" i="3"/>
  <c r="G89" i="3"/>
  <c r="F21" i="3"/>
  <c r="F53" i="3"/>
  <c r="F85" i="3"/>
  <c r="K11" i="3"/>
  <c r="K27" i="3"/>
  <c r="K43" i="3"/>
  <c r="K59" i="3"/>
  <c r="K75" i="3"/>
  <c r="K91" i="3"/>
  <c r="J7" i="3"/>
  <c r="J23" i="3"/>
  <c r="J39" i="3"/>
  <c r="J55" i="3"/>
  <c r="J71" i="3"/>
  <c r="J87" i="3"/>
  <c r="I3" i="3"/>
  <c r="I19" i="3"/>
  <c r="I35" i="3"/>
  <c r="I51" i="3"/>
  <c r="I67" i="3"/>
  <c r="I83" i="3"/>
  <c r="I99" i="3"/>
  <c r="H15" i="3"/>
  <c r="H31" i="3"/>
  <c r="H47" i="3"/>
  <c r="H63" i="3"/>
  <c r="H79" i="3"/>
  <c r="H95" i="3"/>
  <c r="G11" i="3"/>
  <c r="G27" i="3"/>
  <c r="G43" i="3"/>
  <c r="G59" i="3"/>
  <c r="G75" i="3"/>
  <c r="G91" i="3"/>
  <c r="F7" i="3"/>
  <c r="F23" i="3"/>
  <c r="F39" i="3"/>
  <c r="F55" i="3"/>
  <c r="F71" i="3"/>
  <c r="F87" i="3"/>
  <c r="K5" i="3"/>
  <c r="K29" i="3"/>
  <c r="K61" i="3"/>
  <c r="K93" i="3"/>
  <c r="J25" i="3"/>
  <c r="J57" i="3"/>
  <c r="J89" i="3"/>
  <c r="I21" i="3"/>
  <c r="I53" i="3"/>
  <c r="I85" i="3"/>
  <c r="H17" i="3"/>
  <c r="H49" i="3"/>
  <c r="H81" i="3"/>
  <c r="G13" i="3"/>
  <c r="G45" i="3"/>
  <c r="G77" i="3"/>
  <c r="F9" i="3"/>
  <c r="F41" i="3"/>
  <c r="F73" i="3"/>
  <c r="K16" i="3"/>
  <c r="K80" i="3"/>
  <c r="J44" i="3"/>
  <c r="I8" i="3"/>
  <c r="I72" i="3"/>
  <c r="H36" i="3"/>
  <c r="H100" i="3"/>
  <c r="G64" i="3"/>
  <c r="F28" i="3"/>
  <c r="F92" i="3"/>
  <c r="K36" i="3"/>
  <c r="J16" i="3"/>
  <c r="I28" i="3"/>
  <c r="H56" i="3"/>
  <c r="G84" i="3"/>
  <c r="K12" i="3"/>
  <c r="K76" i="3"/>
  <c r="J40" i="3"/>
  <c r="I4" i="3"/>
  <c r="I68" i="3"/>
  <c r="H32" i="3"/>
  <c r="H96" i="3"/>
  <c r="G60" i="3"/>
  <c r="F24" i="3"/>
  <c r="F88" i="3"/>
  <c r="K56" i="3"/>
  <c r="J20" i="3"/>
  <c r="J84" i="3"/>
  <c r="I48" i="3"/>
  <c r="H12" i="3"/>
  <c r="H76" i="3"/>
  <c r="G40" i="3"/>
  <c r="F4" i="3"/>
  <c r="F84" i="3"/>
  <c r="J32" i="3"/>
  <c r="I76" i="3"/>
  <c r="G4" i="3"/>
  <c r="D87" i="3"/>
  <c r="D23" i="3"/>
  <c r="L61" i="3"/>
  <c r="L13" i="3"/>
  <c r="D55" i="3"/>
  <c r="L93" i="3"/>
  <c r="L77" i="3"/>
  <c r="L45" i="3"/>
  <c r="L29" i="3"/>
  <c r="D39" i="3"/>
  <c r="D71" i="3"/>
  <c r="D7" i="3"/>
  <c r="D91" i="3"/>
  <c r="D75" i="3"/>
  <c r="D59" i="3"/>
  <c r="D43" i="3"/>
  <c r="D27" i="3"/>
  <c r="D11" i="3"/>
  <c r="D95" i="3"/>
  <c r="D79" i="3"/>
  <c r="D63" i="3"/>
  <c r="D47" i="3"/>
  <c r="D31" i="3"/>
  <c r="D15" i="3"/>
  <c r="D99" i="3"/>
  <c r="D83" i="3"/>
  <c r="D67" i="3"/>
  <c r="D51" i="3"/>
  <c r="D35" i="3"/>
  <c r="D19" i="3"/>
  <c r="D3" i="3"/>
  <c r="L78" i="3"/>
  <c r="L54" i="3"/>
  <c r="L34" i="3"/>
  <c r="L14" i="3"/>
  <c r="D96" i="3"/>
  <c r="D88" i="3"/>
  <c r="D76" i="3"/>
  <c r="D68" i="3"/>
  <c r="D60" i="3"/>
  <c r="D52" i="3"/>
  <c r="D44" i="3"/>
  <c r="D36" i="3"/>
  <c r="D32" i="3"/>
  <c r="D24" i="3"/>
  <c r="D16" i="3"/>
  <c r="D8" i="3"/>
  <c r="L89" i="3"/>
  <c r="L25" i="3"/>
  <c r="D101" i="3"/>
  <c r="D97" i="3"/>
  <c r="D93" i="3"/>
  <c r="D89" i="3"/>
  <c r="D85" i="3"/>
  <c r="D81" i="3"/>
  <c r="D77" i="3"/>
  <c r="D73" i="3"/>
  <c r="D69" i="3"/>
  <c r="D65" i="3"/>
  <c r="D61" i="3"/>
  <c r="D57" i="3"/>
  <c r="D53" i="3"/>
  <c r="D49" i="3"/>
  <c r="D45" i="3"/>
  <c r="D41" i="3"/>
  <c r="D37" i="3"/>
  <c r="D33" i="3"/>
  <c r="D29" i="3"/>
  <c r="D25" i="3"/>
  <c r="D21" i="3"/>
  <c r="D17" i="3"/>
  <c r="D13" i="3"/>
  <c r="D9" i="3"/>
  <c r="D5" i="3"/>
  <c r="L101" i="3"/>
  <c r="L69" i="3"/>
  <c r="L37" i="3"/>
  <c r="L5" i="3"/>
  <c r="L85" i="3"/>
  <c r="L53" i="3"/>
  <c r="L21" i="3"/>
  <c r="L90" i="3"/>
  <c r="L70" i="3"/>
  <c r="L62" i="3"/>
  <c r="L46" i="3"/>
  <c r="L26" i="3"/>
  <c r="D100" i="3"/>
  <c r="D92" i="3"/>
  <c r="D84" i="3"/>
  <c r="D80" i="3"/>
  <c r="D72" i="3"/>
  <c r="D64" i="3"/>
  <c r="D56" i="3"/>
  <c r="D48" i="3"/>
  <c r="D40" i="3"/>
  <c r="D28" i="3"/>
  <c r="D20" i="3"/>
  <c r="D12" i="3"/>
  <c r="D4" i="3"/>
  <c r="L57" i="3"/>
  <c r="D2" i="3"/>
  <c r="D98" i="3"/>
  <c r="D94" i="3"/>
  <c r="D90" i="3"/>
  <c r="D86" i="3"/>
  <c r="D82" i="3"/>
  <c r="D78" i="3"/>
  <c r="D74" i="3"/>
  <c r="D70" i="3"/>
  <c r="D66" i="3"/>
  <c r="D62" i="3"/>
  <c r="D58" i="3"/>
  <c r="D54" i="3"/>
  <c r="D50" i="3"/>
  <c r="D46" i="3"/>
  <c r="D42" i="3"/>
  <c r="D38" i="3"/>
  <c r="D34" i="3"/>
  <c r="D30" i="3"/>
  <c r="D26" i="3"/>
  <c r="D22" i="3"/>
  <c r="D18" i="3"/>
  <c r="D14" i="3"/>
  <c r="D10" i="3"/>
  <c r="D6" i="3"/>
  <c r="L73" i="3"/>
  <c r="L41" i="3"/>
  <c r="M96" i="3"/>
  <c r="M88" i="3"/>
  <c r="M80" i="3"/>
  <c r="M72" i="3"/>
  <c r="M60" i="3"/>
  <c r="M52" i="3"/>
  <c r="M44" i="3"/>
  <c r="M36" i="3"/>
  <c r="M32" i="3"/>
  <c r="M24" i="3"/>
  <c r="M16" i="3"/>
  <c r="M8" i="3"/>
  <c r="M29" i="3"/>
  <c r="M100" i="3"/>
  <c r="M92" i="3"/>
  <c r="M84" i="3"/>
  <c r="M76" i="3"/>
  <c r="M68" i="3"/>
  <c r="M64" i="3"/>
  <c r="M56" i="3"/>
  <c r="M48" i="3"/>
  <c r="M40" i="3"/>
  <c r="M28" i="3"/>
  <c r="M20" i="3"/>
  <c r="M12" i="3"/>
  <c r="M4" i="3"/>
  <c r="M73" i="3"/>
  <c r="M101" i="3"/>
  <c r="M85" i="3"/>
  <c r="M69" i="3"/>
  <c r="M53" i="3"/>
  <c r="M37" i="3"/>
  <c r="M21" i="3"/>
  <c r="M77" i="3"/>
  <c r="M93" i="3"/>
  <c r="M45" i="3"/>
  <c r="M9" i="3"/>
  <c r="M97" i="3"/>
  <c r="M81" i="3"/>
  <c r="M65" i="3"/>
  <c r="M49" i="3"/>
  <c r="M33" i="3"/>
  <c r="M17" i="3"/>
  <c r="M41" i="3"/>
  <c r="M99" i="3"/>
  <c r="M95" i="3"/>
  <c r="M91" i="3"/>
  <c r="M87" i="3"/>
  <c r="M83" i="3"/>
  <c r="M79" i="3"/>
  <c r="M75" i="3"/>
  <c r="M71" i="3"/>
  <c r="M67" i="3"/>
  <c r="M63" i="3"/>
  <c r="M59" i="3"/>
  <c r="M55" i="3"/>
  <c r="M51" i="3"/>
  <c r="M47" i="3"/>
  <c r="M43" i="3"/>
  <c r="M39" i="3"/>
  <c r="M35" i="3"/>
  <c r="M31" i="3"/>
  <c r="M27" i="3"/>
  <c r="M23" i="3"/>
  <c r="M19" i="3"/>
  <c r="M15" i="3"/>
  <c r="M11" i="3"/>
  <c r="M7" i="3"/>
  <c r="M3" i="3"/>
  <c r="M61" i="3"/>
  <c r="M13" i="3"/>
  <c r="M5" i="3"/>
  <c r="M89" i="3"/>
  <c r="M57" i="3"/>
  <c r="M2" i="3"/>
  <c r="M98" i="3"/>
  <c r="M94" i="3"/>
  <c r="M86" i="3"/>
  <c r="M82" i="3"/>
  <c r="M74" i="3"/>
  <c r="M66" i="3"/>
  <c r="M58" i="3"/>
  <c r="M50" i="3"/>
  <c r="M42" i="3"/>
  <c r="M38" i="3"/>
  <c r="M30" i="3"/>
  <c r="M22" i="3"/>
  <c r="M18" i="3"/>
  <c r="M10" i="3"/>
  <c r="M6" i="3"/>
  <c r="L97" i="3"/>
  <c r="L81" i="3"/>
  <c r="L65" i="3"/>
  <c r="L49" i="3"/>
  <c r="L33" i="3"/>
  <c r="L17" i="3"/>
  <c r="L2" i="3"/>
  <c r="L94" i="3"/>
  <c r="L86" i="3"/>
  <c r="L82" i="3"/>
  <c r="L74" i="3"/>
  <c r="L66" i="3"/>
  <c r="L58" i="3"/>
  <c r="L50" i="3"/>
  <c r="L42" i="3"/>
  <c r="L38" i="3"/>
  <c r="L30" i="3"/>
  <c r="L22" i="3"/>
  <c r="L18" i="3"/>
  <c r="L10" i="3"/>
  <c r="M90" i="3"/>
  <c r="M78" i="3"/>
  <c r="M70" i="3"/>
  <c r="M62" i="3"/>
  <c r="M54" i="3"/>
  <c r="M46" i="3"/>
  <c r="M34" i="3"/>
  <c r="M26" i="3"/>
  <c r="M14" i="3"/>
  <c r="L99" i="3"/>
  <c r="L95" i="3"/>
  <c r="L91" i="3"/>
  <c r="L87" i="3"/>
  <c r="L83" i="3"/>
  <c r="L79" i="3"/>
  <c r="L75" i="3"/>
  <c r="L71" i="3"/>
  <c r="L67" i="3"/>
  <c r="L63" i="3"/>
  <c r="L59" i="3"/>
  <c r="L55" i="3"/>
  <c r="L51" i="3"/>
  <c r="L47" i="3"/>
  <c r="L43" i="3"/>
  <c r="L39" i="3"/>
  <c r="L35" i="3"/>
  <c r="L31" i="3"/>
  <c r="L27" i="3"/>
  <c r="L23" i="3"/>
  <c r="L19" i="3"/>
  <c r="L15" i="3"/>
  <c r="L11" i="3"/>
  <c r="L7" i="3"/>
  <c r="L3" i="3"/>
  <c r="L98" i="3"/>
  <c r="L6" i="3"/>
  <c r="L100" i="3"/>
  <c r="L96" i="3"/>
  <c r="L92" i="3"/>
  <c r="L88" i="3"/>
  <c r="L84" i="3"/>
  <c r="L80" i="3"/>
  <c r="L76" i="3"/>
  <c r="L72" i="3"/>
  <c r="L68" i="3"/>
  <c r="L64" i="3"/>
  <c r="L60" i="3"/>
  <c r="L56" i="3"/>
  <c r="L52" i="3"/>
  <c r="L48" i="3"/>
  <c r="L44" i="3"/>
  <c r="L40" i="3"/>
  <c r="L36" i="3"/>
  <c r="L32" i="3"/>
  <c r="L28" i="3"/>
  <c r="L24" i="3"/>
  <c r="L20" i="3"/>
  <c r="L16" i="3"/>
  <c r="L12" i="3"/>
  <c r="L8" i="3"/>
  <c r="L4" i="3"/>
  <c r="E6" i="3"/>
  <c r="E10" i="3"/>
  <c r="E14" i="3"/>
  <c r="E18" i="3"/>
  <c r="E22" i="3"/>
  <c r="E26" i="3"/>
  <c r="E30" i="3"/>
  <c r="E34" i="3"/>
  <c r="E38" i="3"/>
  <c r="E42" i="3"/>
  <c r="E46" i="3"/>
  <c r="E50" i="3"/>
  <c r="E54" i="3"/>
  <c r="E58" i="3"/>
  <c r="E62" i="3"/>
  <c r="E66" i="3"/>
  <c r="E70" i="3"/>
  <c r="E74" i="3"/>
  <c r="E78" i="3"/>
  <c r="E82" i="3"/>
  <c r="E86" i="3"/>
  <c r="E90" i="3"/>
  <c r="E94" i="3"/>
  <c r="E98" i="3"/>
  <c r="E2" i="3"/>
  <c r="E12" i="2"/>
  <c r="E3" i="3"/>
  <c r="E7" i="3"/>
  <c r="E11" i="3"/>
  <c r="E15" i="3"/>
  <c r="E19" i="3"/>
  <c r="E23" i="3"/>
  <c r="E27" i="3"/>
  <c r="E31" i="3"/>
  <c r="E35" i="3"/>
  <c r="E39" i="3"/>
  <c r="E43" i="3"/>
  <c r="E47" i="3"/>
  <c r="E51" i="3"/>
  <c r="E55" i="3"/>
  <c r="E59" i="3"/>
  <c r="E63" i="3"/>
  <c r="E67" i="3"/>
  <c r="E71" i="3"/>
  <c r="E75" i="3"/>
  <c r="E79" i="3"/>
  <c r="E83" i="3"/>
  <c r="E87" i="3"/>
  <c r="E91" i="3"/>
  <c r="E95" i="3"/>
  <c r="E99" i="3"/>
  <c r="E5" i="3"/>
  <c r="E9" i="3"/>
  <c r="E13" i="3"/>
  <c r="E17" i="3"/>
  <c r="E21" i="3"/>
  <c r="E25" i="3"/>
  <c r="E29" i="3"/>
  <c r="E33" i="3"/>
  <c r="E37" i="3"/>
  <c r="E41" i="3"/>
  <c r="E45" i="3"/>
  <c r="E49" i="3"/>
  <c r="E53" i="3"/>
  <c r="E57" i="3"/>
  <c r="E61" i="3"/>
  <c r="E65" i="3"/>
  <c r="E69" i="3"/>
  <c r="E73" i="3"/>
  <c r="E77" i="3"/>
  <c r="E81" i="3"/>
  <c r="E85" i="3"/>
  <c r="E89" i="3"/>
  <c r="E93" i="3"/>
  <c r="E97" i="3"/>
  <c r="E101" i="3"/>
  <c r="E4" i="3"/>
  <c r="E8" i="3"/>
  <c r="E12" i="3"/>
  <c r="E16" i="3"/>
  <c r="E20" i="3"/>
  <c r="E24" i="3"/>
  <c r="E28" i="3"/>
  <c r="E32" i="3"/>
  <c r="E36" i="3"/>
  <c r="E40" i="3"/>
  <c r="E44" i="3"/>
  <c r="E48" i="3"/>
  <c r="E52" i="3"/>
  <c r="E56" i="3"/>
  <c r="E60" i="3"/>
  <c r="E64" i="3"/>
  <c r="E68" i="3"/>
  <c r="E72" i="3"/>
  <c r="E76" i="3"/>
  <c r="E80" i="3"/>
  <c r="E84" i="3"/>
  <c r="E88" i="3"/>
  <c r="E92" i="3"/>
  <c r="E96" i="3"/>
  <c r="E100" i="3"/>
  <c r="C9" i="3"/>
  <c r="C84" i="3"/>
  <c r="C4" i="3"/>
  <c r="C91" i="3"/>
  <c r="C20" i="3"/>
  <c r="C73" i="3"/>
  <c r="C98" i="3"/>
  <c r="C71" i="3"/>
  <c r="C59" i="3"/>
  <c r="C57" i="3"/>
  <c r="C74" i="3"/>
  <c r="C82" i="3"/>
  <c r="C52" i="3"/>
  <c r="C27" i="3"/>
  <c r="C54" i="3"/>
  <c r="C41" i="3"/>
  <c r="C7" i="3"/>
  <c r="C42" i="3"/>
  <c r="C68" i="3"/>
  <c r="C86" i="3"/>
  <c r="C35" i="3"/>
  <c r="C36" i="3"/>
  <c r="C100" i="3"/>
  <c r="C22" i="3"/>
  <c r="C25" i="3"/>
  <c r="C89" i="3"/>
  <c r="C10" i="3"/>
  <c r="C32" i="3"/>
  <c r="C64" i="3"/>
  <c r="C96" i="3"/>
  <c r="C55" i="3"/>
  <c r="C83" i="3"/>
  <c r="C46" i="3"/>
  <c r="C5" i="3"/>
  <c r="C37" i="3"/>
  <c r="C69" i="3"/>
  <c r="C101" i="3"/>
  <c r="C63" i="3"/>
  <c r="C34" i="3"/>
  <c r="C66" i="3"/>
  <c r="C12" i="3"/>
  <c r="C28" i="3"/>
  <c r="C44" i="3"/>
  <c r="C60" i="3"/>
  <c r="C76" i="3"/>
  <c r="C92" i="3"/>
  <c r="C11" i="3"/>
  <c r="C47" i="3"/>
  <c r="C75" i="3"/>
  <c r="C6" i="3"/>
  <c r="C38" i="3"/>
  <c r="C70" i="3"/>
  <c r="C2" i="3"/>
  <c r="C17" i="3"/>
  <c r="C33" i="3"/>
  <c r="C49" i="3"/>
  <c r="C65" i="3"/>
  <c r="C81" i="3"/>
  <c r="C97" i="3"/>
  <c r="C23" i="3"/>
  <c r="C51" i="3"/>
  <c r="C87" i="3"/>
  <c r="C26" i="3"/>
  <c r="C58" i="3"/>
  <c r="C90" i="3"/>
  <c r="C16" i="3"/>
  <c r="C48" i="3"/>
  <c r="C80" i="3"/>
  <c r="C19" i="3"/>
  <c r="C14" i="3"/>
  <c r="C78" i="3"/>
  <c r="C21" i="3"/>
  <c r="C53" i="3"/>
  <c r="C85" i="3"/>
  <c r="C31" i="3"/>
  <c r="C95" i="3"/>
  <c r="C8" i="3"/>
  <c r="C24" i="3"/>
  <c r="C40" i="3"/>
  <c r="C56" i="3"/>
  <c r="C72" i="3"/>
  <c r="C88" i="3"/>
  <c r="C3" i="3"/>
  <c r="C39" i="3"/>
  <c r="C67" i="3"/>
  <c r="C99" i="3"/>
  <c r="C30" i="3"/>
  <c r="C62" i="3"/>
  <c r="C94" i="3"/>
  <c r="C13" i="3"/>
  <c r="C29" i="3"/>
  <c r="C45" i="3"/>
  <c r="C61" i="3"/>
  <c r="C77" i="3"/>
  <c r="C93" i="3"/>
  <c r="C15" i="3"/>
  <c r="C43" i="3"/>
  <c r="C79" i="3"/>
  <c r="C18" i="3"/>
  <c r="C50" i="3"/>
  <c r="E19" i="2" l="1"/>
  <c r="E20" i="2" s="1"/>
  <c r="E16" i="2"/>
  <c r="E17" i="2" s="1"/>
</calcChain>
</file>

<file path=xl/sharedStrings.xml><?xml version="1.0" encoding="utf-8"?>
<sst xmlns="http://schemas.openxmlformats.org/spreadsheetml/2006/main" count="27" uniqueCount="24">
  <si>
    <t>Umfang der Stichprobe</t>
  </si>
  <si>
    <t>Millimeter</t>
  </si>
  <si>
    <t>Unterer Grenzwert UGW =</t>
  </si>
  <si>
    <t>Oberer Grenzwert OGW =</t>
  </si>
  <si>
    <t>Unterer Grenzwert</t>
  </si>
  <si>
    <t>Oberer Grenzwert</t>
  </si>
  <si>
    <t>Stichprobe</t>
  </si>
  <si>
    <t>x</t>
  </si>
  <si>
    <t>Mittelwert</t>
  </si>
  <si>
    <t>Prozessfähigkeitsindex Cpk</t>
  </si>
  <si>
    <t>Überschreitung OGW</t>
  </si>
  <si>
    <t>Unterschreitung UGW</t>
  </si>
  <si>
    <t>Anzahl (realtiv) Unterschreitungen</t>
  </si>
  <si>
    <t>Anzahl (absolut) Unterschreitungen</t>
  </si>
  <si>
    <t>Anzahl (relativ)  Überschreitungen</t>
  </si>
  <si>
    <t>Anzahl (absolut)  Überschreitungen</t>
  </si>
  <si>
    <t>Veränderbar</t>
  </si>
  <si>
    <t>Wird berechnet</t>
  </si>
  <si>
    <t>…</t>
  </si>
  <si>
    <r>
      <t xml:space="preserve">Mittelwert </t>
    </r>
    <r>
      <rPr>
        <b/>
        <sz val="14"/>
        <color theme="0"/>
        <rFont val="Symbol"/>
        <family val="1"/>
        <charset val="2"/>
      </rPr>
      <t>m</t>
    </r>
  </si>
  <si>
    <r>
      <t xml:space="preserve">Standardabweichung </t>
    </r>
    <r>
      <rPr>
        <b/>
        <sz val="14"/>
        <color theme="0"/>
        <rFont val="Symbol"/>
        <family val="1"/>
        <charset val="2"/>
      </rPr>
      <t>s</t>
    </r>
  </si>
  <si>
    <r>
      <t>Prozess- / Maschinen-Potenzial C</t>
    </r>
    <r>
      <rPr>
        <b/>
        <vertAlign val="subscript"/>
        <sz val="14"/>
        <color theme="0"/>
        <rFont val="Arial"/>
        <family val="2"/>
      </rPr>
      <t>p</t>
    </r>
  </si>
  <si>
    <r>
      <t xml:space="preserve">Median </t>
    </r>
    <r>
      <rPr>
        <b/>
        <sz val="14"/>
        <color theme="0"/>
        <rFont val="Symbol"/>
        <family val="1"/>
        <charset val="2"/>
      </rPr>
      <t>z</t>
    </r>
  </si>
  <si>
    <r>
      <t xml:space="preserve">Spannweite </t>
    </r>
    <r>
      <rPr>
        <b/>
        <sz val="14"/>
        <color theme="0"/>
        <rFont val="Symbol"/>
        <family val="1"/>
        <charset val="2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</si>
</sst>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Symbol"/>
      <family val="1"/>
      <charset val="2"/>
    </font>
    <font>
      <b/>
      <vertAlign val="subscript"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D8A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2" fontId="0" fillId="0" borderId="0" xfId="0" applyNumberFormat="1"/>
    <xf numFmtId="165" fontId="0" fillId="0" borderId="0" xfId="0" applyNumberFormat="1"/>
    <xf numFmtId="164" fontId="0" fillId="0" borderId="0" xfId="0" applyNumberFormat="1"/>
    <xf numFmtId="9" fontId="0" fillId="0" borderId="0" xfId="1" applyFont="1"/>
    <xf numFmtId="0" fontId="5" fillId="2" borderId="2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0" fillId="2" borderId="4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164" fontId="4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center"/>
    </xf>
    <xf numFmtId="9" fontId="0" fillId="2" borderId="6" xfId="1" applyFont="1" applyFill="1" applyBorder="1" applyAlignment="1">
      <alignment horizontal="center"/>
    </xf>
    <xf numFmtId="9" fontId="0" fillId="2" borderId="8" xfId="1" applyFont="1" applyFill="1" applyBorder="1" applyAlignment="1">
      <alignment horizontal="center"/>
    </xf>
    <xf numFmtId="1" fontId="0" fillId="2" borderId="6" xfId="1" applyNumberFormat="1" applyFont="1" applyFill="1" applyBorder="1" applyAlignment="1">
      <alignment horizontal="center"/>
    </xf>
    <xf numFmtId="0" fontId="8" fillId="3" borderId="3" xfId="0" applyFont="1" applyFill="1" applyBorder="1" applyAlignment="1" applyProtection="1">
      <alignment horizontal="right"/>
      <protection locked="0"/>
    </xf>
    <xf numFmtId="0" fontId="8" fillId="3" borderId="5" xfId="0" applyFont="1" applyFill="1" applyBorder="1" applyAlignment="1" applyProtection="1">
      <alignment horizontal="right"/>
      <protection locked="0"/>
    </xf>
    <xf numFmtId="0" fontId="8" fillId="3" borderId="7" xfId="0" applyFont="1" applyFill="1" applyBorder="1" applyAlignment="1" applyProtection="1">
      <alignment horizontal="right"/>
      <protection locked="0"/>
    </xf>
    <xf numFmtId="0" fontId="0" fillId="2" borderId="0" xfId="0" applyFill="1" applyAlignment="1">
      <alignment horizontal="center"/>
    </xf>
    <xf numFmtId="0" fontId="8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4" fillId="5" borderId="0" xfId="0" applyFont="1" applyFill="1" applyAlignment="1" applyProtection="1">
      <alignment horizontal="right"/>
      <protection locked="0"/>
    </xf>
    <xf numFmtId="2" fontId="0" fillId="5" borderId="0" xfId="0" applyNumberFormat="1" applyFill="1"/>
    <xf numFmtId="0" fontId="7" fillId="5" borderId="0" xfId="0" applyFont="1" applyFill="1" applyAlignment="1">
      <alignment horizontal="left" textRotation="90"/>
    </xf>
    <xf numFmtId="0" fontId="0" fillId="5" borderId="0" xfId="0" quotePrefix="1" applyFill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4D8AC0"/>
      <color rgb="FFFFE593"/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Prozessfähigkeit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</c:v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'Stichprobe und Grafik'!$A$6:$A$105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'Stichprobe und Grafik'!$B$6:$B$105</c:f>
              <c:numCache>
                <c:formatCode>General</c:formatCode>
                <c:ptCount val="100"/>
                <c:pt idx="0">
                  <c:v>0.2</c:v>
                </c:pt>
                <c:pt idx="1">
                  <c:v>0.2</c:v>
                </c:pt>
                <c:pt idx="2">
                  <c:v>0.18</c:v>
                </c:pt>
                <c:pt idx="3">
                  <c:v>0.19</c:v>
                </c:pt>
                <c:pt idx="4">
                  <c:v>0.18</c:v>
                </c:pt>
                <c:pt idx="5">
                  <c:v>0.18</c:v>
                </c:pt>
                <c:pt idx="6">
                  <c:v>0.18</c:v>
                </c:pt>
                <c:pt idx="7">
                  <c:v>0.18</c:v>
                </c:pt>
                <c:pt idx="8">
                  <c:v>0.19</c:v>
                </c:pt>
                <c:pt idx="9">
                  <c:v>0.17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0.21</c:v>
                </c:pt>
                <c:pt idx="14">
                  <c:v>0.22</c:v>
                </c:pt>
                <c:pt idx="15">
                  <c:v>0.23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0.24</c:v>
                </c:pt>
                <c:pt idx="20">
                  <c:v>0.24</c:v>
                </c:pt>
                <c:pt idx="21">
                  <c:v>0.22</c:v>
                </c:pt>
                <c:pt idx="22">
                  <c:v>0.24</c:v>
                </c:pt>
                <c:pt idx="23">
                  <c:v>0.25</c:v>
                </c:pt>
                <c:pt idx="24">
                  <c:v>0.25</c:v>
                </c:pt>
                <c:pt idx="25">
                  <c:v>0.24</c:v>
                </c:pt>
                <c:pt idx="26">
                  <c:v>0.24</c:v>
                </c:pt>
                <c:pt idx="27">
                  <c:v>0.22</c:v>
                </c:pt>
                <c:pt idx="28">
                  <c:v>0.24</c:v>
                </c:pt>
                <c:pt idx="29">
                  <c:v>0.22</c:v>
                </c:pt>
                <c:pt idx="30">
                  <c:v>0.21</c:v>
                </c:pt>
                <c:pt idx="31">
                  <c:v>0.2</c:v>
                </c:pt>
                <c:pt idx="32">
                  <c:v>0.21</c:v>
                </c:pt>
                <c:pt idx="33">
                  <c:v>0.24</c:v>
                </c:pt>
                <c:pt idx="34">
                  <c:v>0.2</c:v>
                </c:pt>
                <c:pt idx="35">
                  <c:v>0.2</c:v>
                </c:pt>
                <c:pt idx="36">
                  <c:v>0.22</c:v>
                </c:pt>
                <c:pt idx="37">
                  <c:v>0.22</c:v>
                </c:pt>
                <c:pt idx="38">
                  <c:v>0.24</c:v>
                </c:pt>
                <c:pt idx="39">
                  <c:v>0.24</c:v>
                </c:pt>
                <c:pt idx="40">
                  <c:v>0.17</c:v>
                </c:pt>
                <c:pt idx="41">
                  <c:v>0.19</c:v>
                </c:pt>
                <c:pt idx="42">
                  <c:v>0.21</c:v>
                </c:pt>
                <c:pt idx="43">
                  <c:v>0.2</c:v>
                </c:pt>
                <c:pt idx="44">
                  <c:v>0.19</c:v>
                </c:pt>
                <c:pt idx="45">
                  <c:v>0.18</c:v>
                </c:pt>
                <c:pt idx="46">
                  <c:v>0.18</c:v>
                </c:pt>
                <c:pt idx="47">
                  <c:v>0.19</c:v>
                </c:pt>
                <c:pt idx="48">
                  <c:v>0.2</c:v>
                </c:pt>
                <c:pt idx="49">
                  <c:v>0.2</c:v>
                </c:pt>
                <c:pt idx="50">
                  <c:v>0.15</c:v>
                </c:pt>
                <c:pt idx="51">
                  <c:v>0.17</c:v>
                </c:pt>
                <c:pt idx="52">
                  <c:v>0.18</c:v>
                </c:pt>
                <c:pt idx="53">
                  <c:v>0.16</c:v>
                </c:pt>
                <c:pt idx="54">
                  <c:v>0.17</c:v>
                </c:pt>
                <c:pt idx="55">
                  <c:v>0.13</c:v>
                </c:pt>
                <c:pt idx="56">
                  <c:v>0.06</c:v>
                </c:pt>
                <c:pt idx="57">
                  <c:v>0.17</c:v>
                </c:pt>
                <c:pt idx="58">
                  <c:v>0.17</c:v>
                </c:pt>
                <c:pt idx="59">
                  <c:v>0.19</c:v>
                </c:pt>
                <c:pt idx="60">
                  <c:v>0.12</c:v>
                </c:pt>
                <c:pt idx="61">
                  <c:v>0.05</c:v>
                </c:pt>
                <c:pt idx="62">
                  <c:v>0.16</c:v>
                </c:pt>
                <c:pt idx="63">
                  <c:v>0.16</c:v>
                </c:pt>
                <c:pt idx="64">
                  <c:v>0.15</c:v>
                </c:pt>
                <c:pt idx="65">
                  <c:v>0.2</c:v>
                </c:pt>
                <c:pt idx="66">
                  <c:v>0.18</c:v>
                </c:pt>
                <c:pt idx="67">
                  <c:v>0.17</c:v>
                </c:pt>
                <c:pt idx="68">
                  <c:v>0.17</c:v>
                </c:pt>
                <c:pt idx="69">
                  <c:v>0.18</c:v>
                </c:pt>
                <c:pt idx="70">
                  <c:v>0.16</c:v>
                </c:pt>
                <c:pt idx="71">
                  <c:v>0.16</c:v>
                </c:pt>
                <c:pt idx="72">
                  <c:v>0.14000000000000001</c:v>
                </c:pt>
                <c:pt idx="73">
                  <c:v>0.15</c:v>
                </c:pt>
                <c:pt idx="74">
                  <c:v>0.14000000000000001</c:v>
                </c:pt>
                <c:pt idx="75">
                  <c:v>0.14000000000000001</c:v>
                </c:pt>
                <c:pt idx="76">
                  <c:v>0.14000000000000001</c:v>
                </c:pt>
                <c:pt idx="77">
                  <c:v>0.18</c:v>
                </c:pt>
                <c:pt idx="78">
                  <c:v>0.16</c:v>
                </c:pt>
                <c:pt idx="79">
                  <c:v>0.18</c:v>
                </c:pt>
                <c:pt idx="80">
                  <c:v>0.18</c:v>
                </c:pt>
                <c:pt idx="81">
                  <c:v>0.18</c:v>
                </c:pt>
                <c:pt idx="82">
                  <c:v>0.16</c:v>
                </c:pt>
                <c:pt idx="83">
                  <c:v>0.18</c:v>
                </c:pt>
                <c:pt idx="84">
                  <c:v>0.16</c:v>
                </c:pt>
                <c:pt idx="85">
                  <c:v>0.17</c:v>
                </c:pt>
                <c:pt idx="86">
                  <c:v>0.17</c:v>
                </c:pt>
                <c:pt idx="87">
                  <c:v>0.18</c:v>
                </c:pt>
                <c:pt idx="88">
                  <c:v>0.18</c:v>
                </c:pt>
                <c:pt idx="89">
                  <c:v>0.16</c:v>
                </c:pt>
                <c:pt idx="90">
                  <c:v>0.15</c:v>
                </c:pt>
                <c:pt idx="91">
                  <c:v>0.16</c:v>
                </c:pt>
                <c:pt idx="92">
                  <c:v>0.18</c:v>
                </c:pt>
                <c:pt idx="93">
                  <c:v>0.18</c:v>
                </c:pt>
                <c:pt idx="94">
                  <c:v>0.18</c:v>
                </c:pt>
                <c:pt idx="95">
                  <c:v>0.18</c:v>
                </c:pt>
                <c:pt idx="96">
                  <c:v>0.2</c:v>
                </c:pt>
                <c:pt idx="97">
                  <c:v>0.19</c:v>
                </c:pt>
                <c:pt idx="98">
                  <c:v>0.18</c:v>
                </c:pt>
                <c:pt idx="99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87-4E82-BA63-730BD030E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498112"/>
        <c:axId val="416499288"/>
      </c:scatterChart>
      <c:lineChart>
        <c:grouping val="standard"/>
        <c:varyColors val="0"/>
        <c:ser>
          <c:idx val="1"/>
          <c:order val="1"/>
          <c:tx>
            <c:v>Mittelwert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Daten!$A$2:$A$101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cat>
          <c:val>
            <c:numRef>
              <c:f>Daten!$C$2:$C$101</c:f>
              <c:numCache>
                <c:formatCode>General</c:formatCode>
                <c:ptCount val="100"/>
                <c:pt idx="0">
                  <c:v>0.18710000000000002</c:v>
                </c:pt>
                <c:pt idx="1">
                  <c:v>0.18710000000000002</c:v>
                </c:pt>
                <c:pt idx="2">
                  <c:v>0.18710000000000002</c:v>
                </c:pt>
                <c:pt idx="3">
                  <c:v>0.18710000000000002</c:v>
                </c:pt>
                <c:pt idx="4">
                  <c:v>0.18710000000000002</c:v>
                </c:pt>
                <c:pt idx="5">
                  <c:v>0.18710000000000002</c:v>
                </c:pt>
                <c:pt idx="6">
                  <c:v>0.18710000000000002</c:v>
                </c:pt>
                <c:pt idx="7">
                  <c:v>0.18710000000000002</c:v>
                </c:pt>
                <c:pt idx="8">
                  <c:v>0.18710000000000002</c:v>
                </c:pt>
                <c:pt idx="9">
                  <c:v>0.18710000000000002</c:v>
                </c:pt>
                <c:pt idx="10">
                  <c:v>0.18710000000000002</c:v>
                </c:pt>
                <c:pt idx="11">
                  <c:v>0.18710000000000002</c:v>
                </c:pt>
                <c:pt idx="12">
                  <c:v>0.18710000000000002</c:v>
                </c:pt>
                <c:pt idx="13">
                  <c:v>0.18710000000000002</c:v>
                </c:pt>
                <c:pt idx="14">
                  <c:v>0.18710000000000002</c:v>
                </c:pt>
                <c:pt idx="15">
                  <c:v>0.18710000000000002</c:v>
                </c:pt>
                <c:pt idx="16">
                  <c:v>0.18710000000000002</c:v>
                </c:pt>
                <c:pt idx="17">
                  <c:v>0.18710000000000002</c:v>
                </c:pt>
                <c:pt idx="18">
                  <c:v>0.18710000000000002</c:v>
                </c:pt>
                <c:pt idx="19">
                  <c:v>0.18710000000000002</c:v>
                </c:pt>
                <c:pt idx="20">
                  <c:v>0.18710000000000002</c:v>
                </c:pt>
                <c:pt idx="21">
                  <c:v>0.18710000000000002</c:v>
                </c:pt>
                <c:pt idx="22">
                  <c:v>0.18710000000000002</c:v>
                </c:pt>
                <c:pt idx="23">
                  <c:v>0.18710000000000002</c:v>
                </c:pt>
                <c:pt idx="24">
                  <c:v>0.18710000000000002</c:v>
                </c:pt>
                <c:pt idx="25">
                  <c:v>0.18710000000000002</c:v>
                </c:pt>
                <c:pt idx="26">
                  <c:v>0.18710000000000002</c:v>
                </c:pt>
                <c:pt idx="27">
                  <c:v>0.18710000000000002</c:v>
                </c:pt>
                <c:pt idx="28">
                  <c:v>0.18710000000000002</c:v>
                </c:pt>
                <c:pt idx="29">
                  <c:v>0.18710000000000002</c:v>
                </c:pt>
                <c:pt idx="30">
                  <c:v>0.18710000000000002</c:v>
                </c:pt>
                <c:pt idx="31">
                  <c:v>0.18710000000000002</c:v>
                </c:pt>
                <c:pt idx="32">
                  <c:v>0.18710000000000002</c:v>
                </c:pt>
                <c:pt idx="33">
                  <c:v>0.18710000000000002</c:v>
                </c:pt>
                <c:pt idx="34">
                  <c:v>0.18710000000000002</c:v>
                </c:pt>
                <c:pt idx="35">
                  <c:v>0.18710000000000002</c:v>
                </c:pt>
                <c:pt idx="36">
                  <c:v>0.18710000000000002</c:v>
                </c:pt>
                <c:pt idx="37">
                  <c:v>0.18710000000000002</c:v>
                </c:pt>
                <c:pt idx="38">
                  <c:v>0.18710000000000002</c:v>
                </c:pt>
                <c:pt idx="39">
                  <c:v>0.18710000000000002</c:v>
                </c:pt>
                <c:pt idx="40">
                  <c:v>0.18710000000000002</c:v>
                </c:pt>
                <c:pt idx="41">
                  <c:v>0.18710000000000002</c:v>
                </c:pt>
                <c:pt idx="42">
                  <c:v>0.18710000000000002</c:v>
                </c:pt>
                <c:pt idx="43">
                  <c:v>0.18710000000000002</c:v>
                </c:pt>
                <c:pt idx="44">
                  <c:v>0.18710000000000002</c:v>
                </c:pt>
                <c:pt idx="45">
                  <c:v>0.18710000000000002</c:v>
                </c:pt>
                <c:pt idx="46">
                  <c:v>0.18710000000000002</c:v>
                </c:pt>
                <c:pt idx="47">
                  <c:v>0.18710000000000002</c:v>
                </c:pt>
                <c:pt idx="48">
                  <c:v>0.18710000000000002</c:v>
                </c:pt>
                <c:pt idx="49">
                  <c:v>0.18710000000000002</c:v>
                </c:pt>
                <c:pt idx="50">
                  <c:v>0.18710000000000002</c:v>
                </c:pt>
                <c:pt idx="51">
                  <c:v>0.18710000000000002</c:v>
                </c:pt>
                <c:pt idx="52">
                  <c:v>0.18710000000000002</c:v>
                </c:pt>
                <c:pt idx="53">
                  <c:v>0.18710000000000002</c:v>
                </c:pt>
                <c:pt idx="54">
                  <c:v>0.18710000000000002</c:v>
                </c:pt>
                <c:pt idx="55">
                  <c:v>0.18710000000000002</c:v>
                </c:pt>
                <c:pt idx="56">
                  <c:v>0.18710000000000002</c:v>
                </c:pt>
                <c:pt idx="57">
                  <c:v>0.18710000000000002</c:v>
                </c:pt>
                <c:pt idx="58">
                  <c:v>0.18710000000000002</c:v>
                </c:pt>
                <c:pt idx="59">
                  <c:v>0.18710000000000002</c:v>
                </c:pt>
                <c:pt idx="60">
                  <c:v>0.18710000000000002</c:v>
                </c:pt>
                <c:pt idx="61">
                  <c:v>0.18710000000000002</c:v>
                </c:pt>
                <c:pt idx="62">
                  <c:v>0.18710000000000002</c:v>
                </c:pt>
                <c:pt idx="63">
                  <c:v>0.18710000000000002</c:v>
                </c:pt>
                <c:pt idx="64">
                  <c:v>0.18710000000000002</c:v>
                </c:pt>
                <c:pt idx="65">
                  <c:v>0.18710000000000002</c:v>
                </c:pt>
                <c:pt idx="66">
                  <c:v>0.18710000000000002</c:v>
                </c:pt>
                <c:pt idx="67">
                  <c:v>0.18710000000000002</c:v>
                </c:pt>
                <c:pt idx="68">
                  <c:v>0.18710000000000002</c:v>
                </c:pt>
                <c:pt idx="69">
                  <c:v>0.18710000000000002</c:v>
                </c:pt>
                <c:pt idx="70">
                  <c:v>0.18710000000000002</c:v>
                </c:pt>
                <c:pt idx="71">
                  <c:v>0.18710000000000002</c:v>
                </c:pt>
                <c:pt idx="72">
                  <c:v>0.18710000000000002</c:v>
                </c:pt>
                <c:pt idx="73">
                  <c:v>0.18710000000000002</c:v>
                </c:pt>
                <c:pt idx="74">
                  <c:v>0.18710000000000002</c:v>
                </c:pt>
                <c:pt idx="75">
                  <c:v>0.18710000000000002</c:v>
                </c:pt>
                <c:pt idx="76">
                  <c:v>0.18710000000000002</c:v>
                </c:pt>
                <c:pt idx="77">
                  <c:v>0.18710000000000002</c:v>
                </c:pt>
                <c:pt idx="78">
                  <c:v>0.18710000000000002</c:v>
                </c:pt>
                <c:pt idx="79">
                  <c:v>0.18710000000000002</c:v>
                </c:pt>
                <c:pt idx="80">
                  <c:v>0.18710000000000002</c:v>
                </c:pt>
                <c:pt idx="81">
                  <c:v>0.18710000000000002</c:v>
                </c:pt>
                <c:pt idx="82">
                  <c:v>0.18710000000000002</c:v>
                </c:pt>
                <c:pt idx="83">
                  <c:v>0.18710000000000002</c:v>
                </c:pt>
                <c:pt idx="84">
                  <c:v>0.18710000000000002</c:v>
                </c:pt>
                <c:pt idx="85">
                  <c:v>0.18710000000000002</c:v>
                </c:pt>
                <c:pt idx="86">
                  <c:v>0.18710000000000002</c:v>
                </c:pt>
                <c:pt idx="87">
                  <c:v>0.18710000000000002</c:v>
                </c:pt>
                <c:pt idx="88">
                  <c:v>0.18710000000000002</c:v>
                </c:pt>
                <c:pt idx="89">
                  <c:v>0.18710000000000002</c:v>
                </c:pt>
                <c:pt idx="90">
                  <c:v>0.18710000000000002</c:v>
                </c:pt>
                <c:pt idx="91">
                  <c:v>0.18710000000000002</c:v>
                </c:pt>
                <c:pt idx="92">
                  <c:v>0.18710000000000002</c:v>
                </c:pt>
                <c:pt idx="93">
                  <c:v>0.18710000000000002</c:v>
                </c:pt>
                <c:pt idx="94">
                  <c:v>0.18710000000000002</c:v>
                </c:pt>
                <c:pt idx="95">
                  <c:v>0.18710000000000002</c:v>
                </c:pt>
                <c:pt idx="96">
                  <c:v>0.18710000000000002</c:v>
                </c:pt>
                <c:pt idx="97">
                  <c:v>0.18710000000000002</c:v>
                </c:pt>
                <c:pt idx="98">
                  <c:v>0.18710000000000002</c:v>
                </c:pt>
                <c:pt idx="99">
                  <c:v>0.18710000000000002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87-4E82-BA63-730BD030E23E}"/>
            </c:ext>
          </c:extLst>
        </c:ser>
        <c:ser>
          <c:idx val="2"/>
          <c:order val="2"/>
          <c:tx>
            <c:v>Oberer Grenzwert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Daten!$A$2:$A$101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cat>
          <c:val>
            <c:numRef>
              <c:f>Daten!$D$2:$D$101</c:f>
              <c:numCache>
                <c:formatCode>General</c:formatCode>
                <c:ptCount val="100"/>
                <c:pt idx="0">
                  <c:v>0.27200000000000002</c:v>
                </c:pt>
                <c:pt idx="1">
                  <c:v>0.27200000000000002</c:v>
                </c:pt>
                <c:pt idx="2">
                  <c:v>0.27200000000000002</c:v>
                </c:pt>
                <c:pt idx="3">
                  <c:v>0.27200000000000002</c:v>
                </c:pt>
                <c:pt idx="4">
                  <c:v>0.27200000000000002</c:v>
                </c:pt>
                <c:pt idx="5">
                  <c:v>0.27200000000000002</c:v>
                </c:pt>
                <c:pt idx="6">
                  <c:v>0.27200000000000002</c:v>
                </c:pt>
                <c:pt idx="7">
                  <c:v>0.27200000000000002</c:v>
                </c:pt>
                <c:pt idx="8">
                  <c:v>0.27200000000000002</c:v>
                </c:pt>
                <c:pt idx="9">
                  <c:v>0.27200000000000002</c:v>
                </c:pt>
                <c:pt idx="10">
                  <c:v>0.27200000000000002</c:v>
                </c:pt>
                <c:pt idx="11">
                  <c:v>0.27200000000000002</c:v>
                </c:pt>
                <c:pt idx="12">
                  <c:v>0.27200000000000002</c:v>
                </c:pt>
                <c:pt idx="13">
                  <c:v>0.27200000000000002</c:v>
                </c:pt>
                <c:pt idx="14">
                  <c:v>0.27200000000000002</c:v>
                </c:pt>
                <c:pt idx="15">
                  <c:v>0.27200000000000002</c:v>
                </c:pt>
                <c:pt idx="16">
                  <c:v>0.27200000000000002</c:v>
                </c:pt>
                <c:pt idx="17">
                  <c:v>0.27200000000000002</c:v>
                </c:pt>
                <c:pt idx="18">
                  <c:v>0.27200000000000002</c:v>
                </c:pt>
                <c:pt idx="19">
                  <c:v>0.27200000000000002</c:v>
                </c:pt>
                <c:pt idx="20">
                  <c:v>0.27200000000000002</c:v>
                </c:pt>
                <c:pt idx="21">
                  <c:v>0.27200000000000002</c:v>
                </c:pt>
                <c:pt idx="22">
                  <c:v>0.27200000000000002</c:v>
                </c:pt>
                <c:pt idx="23">
                  <c:v>0.27200000000000002</c:v>
                </c:pt>
                <c:pt idx="24">
                  <c:v>0.27200000000000002</c:v>
                </c:pt>
                <c:pt idx="25">
                  <c:v>0.27200000000000002</c:v>
                </c:pt>
                <c:pt idx="26">
                  <c:v>0.27200000000000002</c:v>
                </c:pt>
                <c:pt idx="27">
                  <c:v>0.27200000000000002</c:v>
                </c:pt>
                <c:pt idx="28">
                  <c:v>0.27200000000000002</c:v>
                </c:pt>
                <c:pt idx="29">
                  <c:v>0.27200000000000002</c:v>
                </c:pt>
                <c:pt idx="30">
                  <c:v>0.27200000000000002</c:v>
                </c:pt>
                <c:pt idx="31">
                  <c:v>0.27200000000000002</c:v>
                </c:pt>
                <c:pt idx="32">
                  <c:v>0.27200000000000002</c:v>
                </c:pt>
                <c:pt idx="33">
                  <c:v>0.27200000000000002</c:v>
                </c:pt>
                <c:pt idx="34">
                  <c:v>0.27200000000000002</c:v>
                </c:pt>
                <c:pt idx="35">
                  <c:v>0.27200000000000002</c:v>
                </c:pt>
                <c:pt idx="36">
                  <c:v>0.27200000000000002</c:v>
                </c:pt>
                <c:pt idx="37">
                  <c:v>0.27200000000000002</c:v>
                </c:pt>
                <c:pt idx="38">
                  <c:v>0.27200000000000002</c:v>
                </c:pt>
                <c:pt idx="39">
                  <c:v>0.27200000000000002</c:v>
                </c:pt>
                <c:pt idx="40">
                  <c:v>0.27200000000000002</c:v>
                </c:pt>
                <c:pt idx="41">
                  <c:v>0.27200000000000002</c:v>
                </c:pt>
                <c:pt idx="42">
                  <c:v>0.27200000000000002</c:v>
                </c:pt>
                <c:pt idx="43">
                  <c:v>0.27200000000000002</c:v>
                </c:pt>
                <c:pt idx="44">
                  <c:v>0.27200000000000002</c:v>
                </c:pt>
                <c:pt idx="45">
                  <c:v>0.27200000000000002</c:v>
                </c:pt>
                <c:pt idx="46">
                  <c:v>0.27200000000000002</c:v>
                </c:pt>
                <c:pt idx="47">
                  <c:v>0.27200000000000002</c:v>
                </c:pt>
                <c:pt idx="48">
                  <c:v>0.27200000000000002</c:v>
                </c:pt>
                <c:pt idx="49">
                  <c:v>0.27200000000000002</c:v>
                </c:pt>
                <c:pt idx="50">
                  <c:v>0.27200000000000002</c:v>
                </c:pt>
                <c:pt idx="51">
                  <c:v>0.27200000000000002</c:v>
                </c:pt>
                <c:pt idx="52">
                  <c:v>0.27200000000000002</c:v>
                </c:pt>
                <c:pt idx="53">
                  <c:v>0.27200000000000002</c:v>
                </c:pt>
                <c:pt idx="54">
                  <c:v>0.27200000000000002</c:v>
                </c:pt>
                <c:pt idx="55">
                  <c:v>0.27200000000000002</c:v>
                </c:pt>
                <c:pt idx="56">
                  <c:v>0.27200000000000002</c:v>
                </c:pt>
                <c:pt idx="57">
                  <c:v>0.27200000000000002</c:v>
                </c:pt>
                <c:pt idx="58">
                  <c:v>0.27200000000000002</c:v>
                </c:pt>
                <c:pt idx="59">
                  <c:v>0.27200000000000002</c:v>
                </c:pt>
                <c:pt idx="60">
                  <c:v>0.27200000000000002</c:v>
                </c:pt>
                <c:pt idx="61">
                  <c:v>0.27200000000000002</c:v>
                </c:pt>
                <c:pt idx="62">
                  <c:v>0.27200000000000002</c:v>
                </c:pt>
                <c:pt idx="63">
                  <c:v>0.27200000000000002</c:v>
                </c:pt>
                <c:pt idx="64">
                  <c:v>0.27200000000000002</c:v>
                </c:pt>
                <c:pt idx="65">
                  <c:v>0.27200000000000002</c:v>
                </c:pt>
                <c:pt idx="66">
                  <c:v>0.27200000000000002</c:v>
                </c:pt>
                <c:pt idx="67">
                  <c:v>0.27200000000000002</c:v>
                </c:pt>
                <c:pt idx="68">
                  <c:v>0.27200000000000002</c:v>
                </c:pt>
                <c:pt idx="69">
                  <c:v>0.27200000000000002</c:v>
                </c:pt>
                <c:pt idx="70">
                  <c:v>0.27200000000000002</c:v>
                </c:pt>
                <c:pt idx="71">
                  <c:v>0.27200000000000002</c:v>
                </c:pt>
                <c:pt idx="72">
                  <c:v>0.27200000000000002</c:v>
                </c:pt>
                <c:pt idx="73">
                  <c:v>0.27200000000000002</c:v>
                </c:pt>
                <c:pt idx="74">
                  <c:v>0.27200000000000002</c:v>
                </c:pt>
                <c:pt idx="75">
                  <c:v>0.27200000000000002</c:v>
                </c:pt>
                <c:pt idx="76">
                  <c:v>0.27200000000000002</c:v>
                </c:pt>
                <c:pt idx="77">
                  <c:v>0.27200000000000002</c:v>
                </c:pt>
                <c:pt idx="78">
                  <c:v>0.27200000000000002</c:v>
                </c:pt>
                <c:pt idx="79">
                  <c:v>0.27200000000000002</c:v>
                </c:pt>
                <c:pt idx="80">
                  <c:v>0.27200000000000002</c:v>
                </c:pt>
                <c:pt idx="81">
                  <c:v>0.27200000000000002</c:v>
                </c:pt>
                <c:pt idx="82">
                  <c:v>0.27200000000000002</c:v>
                </c:pt>
                <c:pt idx="83">
                  <c:v>0.27200000000000002</c:v>
                </c:pt>
                <c:pt idx="84">
                  <c:v>0.27200000000000002</c:v>
                </c:pt>
                <c:pt idx="85">
                  <c:v>0.27200000000000002</c:v>
                </c:pt>
                <c:pt idx="86">
                  <c:v>0.27200000000000002</c:v>
                </c:pt>
                <c:pt idx="87">
                  <c:v>0.27200000000000002</c:v>
                </c:pt>
                <c:pt idx="88">
                  <c:v>0.27200000000000002</c:v>
                </c:pt>
                <c:pt idx="89">
                  <c:v>0.27200000000000002</c:v>
                </c:pt>
                <c:pt idx="90">
                  <c:v>0.27200000000000002</c:v>
                </c:pt>
                <c:pt idx="91">
                  <c:v>0.27200000000000002</c:v>
                </c:pt>
                <c:pt idx="92">
                  <c:v>0.27200000000000002</c:v>
                </c:pt>
                <c:pt idx="93">
                  <c:v>0.27200000000000002</c:v>
                </c:pt>
                <c:pt idx="94">
                  <c:v>0.27200000000000002</c:v>
                </c:pt>
                <c:pt idx="95">
                  <c:v>0.27200000000000002</c:v>
                </c:pt>
                <c:pt idx="96">
                  <c:v>0.27200000000000002</c:v>
                </c:pt>
                <c:pt idx="97">
                  <c:v>0.27200000000000002</c:v>
                </c:pt>
                <c:pt idx="98">
                  <c:v>0.27200000000000002</c:v>
                </c:pt>
                <c:pt idx="99">
                  <c:v>0.27200000000000002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87-4E82-BA63-730BD030E23E}"/>
            </c:ext>
          </c:extLst>
        </c:ser>
        <c:ser>
          <c:idx val="3"/>
          <c:order val="3"/>
          <c:tx>
            <c:v>Unterer Grenzwert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val>
            <c:numRef>
              <c:f>Daten!$E$2:$E$101</c:f>
              <c:numCache>
                <c:formatCode>General</c:formatCode>
                <c:ptCount val="100"/>
                <c:pt idx="0">
                  <c:v>0.16500000000000001</c:v>
                </c:pt>
                <c:pt idx="1">
                  <c:v>0.16500000000000001</c:v>
                </c:pt>
                <c:pt idx="2">
                  <c:v>0.16500000000000001</c:v>
                </c:pt>
                <c:pt idx="3">
                  <c:v>0.16500000000000001</c:v>
                </c:pt>
                <c:pt idx="4">
                  <c:v>0.16500000000000001</c:v>
                </c:pt>
                <c:pt idx="5">
                  <c:v>0.16500000000000001</c:v>
                </c:pt>
                <c:pt idx="6">
                  <c:v>0.16500000000000001</c:v>
                </c:pt>
                <c:pt idx="7">
                  <c:v>0.16500000000000001</c:v>
                </c:pt>
                <c:pt idx="8">
                  <c:v>0.16500000000000001</c:v>
                </c:pt>
                <c:pt idx="9">
                  <c:v>0.16500000000000001</c:v>
                </c:pt>
                <c:pt idx="10">
                  <c:v>0.16500000000000001</c:v>
                </c:pt>
                <c:pt idx="11">
                  <c:v>0.16500000000000001</c:v>
                </c:pt>
                <c:pt idx="12">
                  <c:v>0.16500000000000001</c:v>
                </c:pt>
                <c:pt idx="13">
                  <c:v>0.16500000000000001</c:v>
                </c:pt>
                <c:pt idx="14">
                  <c:v>0.16500000000000001</c:v>
                </c:pt>
                <c:pt idx="15">
                  <c:v>0.16500000000000001</c:v>
                </c:pt>
                <c:pt idx="16">
                  <c:v>0.16500000000000001</c:v>
                </c:pt>
                <c:pt idx="17">
                  <c:v>0.16500000000000001</c:v>
                </c:pt>
                <c:pt idx="18">
                  <c:v>0.16500000000000001</c:v>
                </c:pt>
                <c:pt idx="19">
                  <c:v>0.16500000000000001</c:v>
                </c:pt>
                <c:pt idx="20">
                  <c:v>0.16500000000000001</c:v>
                </c:pt>
                <c:pt idx="21">
                  <c:v>0.16500000000000001</c:v>
                </c:pt>
                <c:pt idx="22">
                  <c:v>0.16500000000000001</c:v>
                </c:pt>
                <c:pt idx="23">
                  <c:v>0.16500000000000001</c:v>
                </c:pt>
                <c:pt idx="24">
                  <c:v>0.16500000000000001</c:v>
                </c:pt>
                <c:pt idx="25">
                  <c:v>0.16500000000000001</c:v>
                </c:pt>
                <c:pt idx="26">
                  <c:v>0.16500000000000001</c:v>
                </c:pt>
                <c:pt idx="27">
                  <c:v>0.16500000000000001</c:v>
                </c:pt>
                <c:pt idx="28">
                  <c:v>0.16500000000000001</c:v>
                </c:pt>
                <c:pt idx="29">
                  <c:v>0.16500000000000001</c:v>
                </c:pt>
                <c:pt idx="30">
                  <c:v>0.16500000000000001</c:v>
                </c:pt>
                <c:pt idx="31">
                  <c:v>0.16500000000000001</c:v>
                </c:pt>
                <c:pt idx="32">
                  <c:v>0.16500000000000001</c:v>
                </c:pt>
                <c:pt idx="33">
                  <c:v>0.16500000000000001</c:v>
                </c:pt>
                <c:pt idx="34">
                  <c:v>0.16500000000000001</c:v>
                </c:pt>
                <c:pt idx="35">
                  <c:v>0.16500000000000001</c:v>
                </c:pt>
                <c:pt idx="36">
                  <c:v>0.16500000000000001</c:v>
                </c:pt>
                <c:pt idx="37">
                  <c:v>0.16500000000000001</c:v>
                </c:pt>
                <c:pt idx="38">
                  <c:v>0.16500000000000001</c:v>
                </c:pt>
                <c:pt idx="39">
                  <c:v>0.16500000000000001</c:v>
                </c:pt>
                <c:pt idx="40">
                  <c:v>0.16500000000000001</c:v>
                </c:pt>
                <c:pt idx="41">
                  <c:v>0.16500000000000001</c:v>
                </c:pt>
                <c:pt idx="42">
                  <c:v>0.16500000000000001</c:v>
                </c:pt>
                <c:pt idx="43">
                  <c:v>0.16500000000000001</c:v>
                </c:pt>
                <c:pt idx="44">
                  <c:v>0.16500000000000001</c:v>
                </c:pt>
                <c:pt idx="45">
                  <c:v>0.16500000000000001</c:v>
                </c:pt>
                <c:pt idx="46">
                  <c:v>0.16500000000000001</c:v>
                </c:pt>
                <c:pt idx="47">
                  <c:v>0.16500000000000001</c:v>
                </c:pt>
                <c:pt idx="48">
                  <c:v>0.16500000000000001</c:v>
                </c:pt>
                <c:pt idx="49">
                  <c:v>0.16500000000000001</c:v>
                </c:pt>
                <c:pt idx="50">
                  <c:v>0.16500000000000001</c:v>
                </c:pt>
                <c:pt idx="51">
                  <c:v>0.16500000000000001</c:v>
                </c:pt>
                <c:pt idx="52">
                  <c:v>0.16500000000000001</c:v>
                </c:pt>
                <c:pt idx="53">
                  <c:v>0.16500000000000001</c:v>
                </c:pt>
                <c:pt idx="54">
                  <c:v>0.16500000000000001</c:v>
                </c:pt>
                <c:pt idx="55">
                  <c:v>0.16500000000000001</c:v>
                </c:pt>
                <c:pt idx="56">
                  <c:v>0.16500000000000001</c:v>
                </c:pt>
                <c:pt idx="57">
                  <c:v>0.16500000000000001</c:v>
                </c:pt>
                <c:pt idx="58">
                  <c:v>0.16500000000000001</c:v>
                </c:pt>
                <c:pt idx="59">
                  <c:v>0.16500000000000001</c:v>
                </c:pt>
                <c:pt idx="60">
                  <c:v>0.16500000000000001</c:v>
                </c:pt>
                <c:pt idx="61">
                  <c:v>0.16500000000000001</c:v>
                </c:pt>
                <c:pt idx="62">
                  <c:v>0.16500000000000001</c:v>
                </c:pt>
                <c:pt idx="63">
                  <c:v>0.16500000000000001</c:v>
                </c:pt>
                <c:pt idx="64">
                  <c:v>0.16500000000000001</c:v>
                </c:pt>
                <c:pt idx="65">
                  <c:v>0.16500000000000001</c:v>
                </c:pt>
                <c:pt idx="66">
                  <c:v>0.16500000000000001</c:v>
                </c:pt>
                <c:pt idx="67">
                  <c:v>0.16500000000000001</c:v>
                </c:pt>
                <c:pt idx="68">
                  <c:v>0.16500000000000001</c:v>
                </c:pt>
                <c:pt idx="69">
                  <c:v>0.16500000000000001</c:v>
                </c:pt>
                <c:pt idx="70">
                  <c:v>0.16500000000000001</c:v>
                </c:pt>
                <c:pt idx="71">
                  <c:v>0.16500000000000001</c:v>
                </c:pt>
                <c:pt idx="72">
                  <c:v>0.16500000000000001</c:v>
                </c:pt>
                <c:pt idx="73">
                  <c:v>0.16500000000000001</c:v>
                </c:pt>
                <c:pt idx="74">
                  <c:v>0.16500000000000001</c:v>
                </c:pt>
                <c:pt idx="75">
                  <c:v>0.16500000000000001</c:v>
                </c:pt>
                <c:pt idx="76">
                  <c:v>0.16500000000000001</c:v>
                </c:pt>
                <c:pt idx="77">
                  <c:v>0.16500000000000001</c:v>
                </c:pt>
                <c:pt idx="78">
                  <c:v>0.16500000000000001</c:v>
                </c:pt>
                <c:pt idx="79">
                  <c:v>0.16500000000000001</c:v>
                </c:pt>
                <c:pt idx="80">
                  <c:v>0.16500000000000001</c:v>
                </c:pt>
                <c:pt idx="81">
                  <c:v>0.16500000000000001</c:v>
                </c:pt>
                <c:pt idx="82">
                  <c:v>0.16500000000000001</c:v>
                </c:pt>
                <c:pt idx="83">
                  <c:v>0.16500000000000001</c:v>
                </c:pt>
                <c:pt idx="84">
                  <c:v>0.16500000000000001</c:v>
                </c:pt>
                <c:pt idx="85">
                  <c:v>0.16500000000000001</c:v>
                </c:pt>
                <c:pt idx="86">
                  <c:v>0.16500000000000001</c:v>
                </c:pt>
                <c:pt idx="87">
                  <c:v>0.16500000000000001</c:v>
                </c:pt>
                <c:pt idx="88">
                  <c:v>0.16500000000000001</c:v>
                </c:pt>
                <c:pt idx="89">
                  <c:v>0.16500000000000001</c:v>
                </c:pt>
                <c:pt idx="90">
                  <c:v>0.16500000000000001</c:v>
                </c:pt>
                <c:pt idx="91">
                  <c:v>0.16500000000000001</c:v>
                </c:pt>
                <c:pt idx="92">
                  <c:v>0.16500000000000001</c:v>
                </c:pt>
                <c:pt idx="93">
                  <c:v>0.16500000000000001</c:v>
                </c:pt>
                <c:pt idx="94">
                  <c:v>0.16500000000000001</c:v>
                </c:pt>
                <c:pt idx="95">
                  <c:v>0.16500000000000001</c:v>
                </c:pt>
                <c:pt idx="96">
                  <c:v>0.16500000000000001</c:v>
                </c:pt>
                <c:pt idx="97">
                  <c:v>0.16500000000000001</c:v>
                </c:pt>
                <c:pt idx="98">
                  <c:v>0.16500000000000001</c:v>
                </c:pt>
                <c:pt idx="99">
                  <c:v>0.16500000000000001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87-4E82-BA63-730BD030E23E}"/>
            </c:ext>
          </c:extLst>
        </c:ser>
        <c:ser>
          <c:idx val="4"/>
          <c:order val="4"/>
          <c:tx>
            <c:v>+3 Sigma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val>
            <c:numRef>
              <c:f>Daten!$K$2:$K$101</c:f>
              <c:numCache>
                <c:formatCode>General</c:formatCode>
                <c:ptCount val="100"/>
                <c:pt idx="0">
                  <c:v>0.29423585258488816</c:v>
                </c:pt>
                <c:pt idx="1">
                  <c:v>0.29423585258488816</c:v>
                </c:pt>
                <c:pt idx="2">
                  <c:v>0.29423585258488816</c:v>
                </c:pt>
                <c:pt idx="3">
                  <c:v>0.29423585258488816</c:v>
                </c:pt>
                <c:pt idx="4">
                  <c:v>0.29423585258488816</c:v>
                </c:pt>
                <c:pt idx="5">
                  <c:v>0.29423585258488816</c:v>
                </c:pt>
                <c:pt idx="6">
                  <c:v>0.29423585258488816</c:v>
                </c:pt>
                <c:pt idx="7">
                  <c:v>0.29423585258488816</c:v>
                </c:pt>
                <c:pt idx="8">
                  <c:v>0.29423585258488816</c:v>
                </c:pt>
                <c:pt idx="9">
                  <c:v>0.29423585258488816</c:v>
                </c:pt>
                <c:pt idx="10">
                  <c:v>0.29423585258488816</c:v>
                </c:pt>
                <c:pt idx="11">
                  <c:v>0.29423585258488816</c:v>
                </c:pt>
                <c:pt idx="12">
                  <c:v>0.29423585258488816</c:v>
                </c:pt>
                <c:pt idx="13">
                  <c:v>0.29423585258488816</c:v>
                </c:pt>
                <c:pt idx="14">
                  <c:v>0.29423585258488816</c:v>
                </c:pt>
                <c:pt idx="15">
                  <c:v>0.29423585258488816</c:v>
                </c:pt>
                <c:pt idx="16">
                  <c:v>0.29423585258488816</c:v>
                </c:pt>
                <c:pt idx="17">
                  <c:v>0.29423585258488816</c:v>
                </c:pt>
                <c:pt idx="18">
                  <c:v>0.29423585258488816</c:v>
                </c:pt>
                <c:pt idx="19">
                  <c:v>0.29423585258488816</c:v>
                </c:pt>
                <c:pt idx="20">
                  <c:v>0.29423585258488816</c:v>
                </c:pt>
                <c:pt idx="21">
                  <c:v>0.29423585258488816</c:v>
                </c:pt>
                <c:pt idx="22">
                  <c:v>0.29423585258488816</c:v>
                </c:pt>
                <c:pt idx="23">
                  <c:v>0.29423585258488816</c:v>
                </c:pt>
                <c:pt idx="24">
                  <c:v>0.29423585258488816</c:v>
                </c:pt>
                <c:pt idx="25">
                  <c:v>0.29423585258488816</c:v>
                </c:pt>
                <c:pt idx="26">
                  <c:v>0.29423585258488816</c:v>
                </c:pt>
                <c:pt idx="27">
                  <c:v>0.29423585258488816</c:v>
                </c:pt>
                <c:pt idx="28">
                  <c:v>0.29423585258488816</c:v>
                </c:pt>
                <c:pt idx="29">
                  <c:v>0.29423585258488816</c:v>
                </c:pt>
                <c:pt idx="30">
                  <c:v>0.29423585258488816</c:v>
                </c:pt>
                <c:pt idx="31">
                  <c:v>0.29423585258488816</c:v>
                </c:pt>
                <c:pt idx="32">
                  <c:v>0.29423585258488816</c:v>
                </c:pt>
                <c:pt idx="33">
                  <c:v>0.29423585258488816</c:v>
                </c:pt>
                <c:pt idx="34">
                  <c:v>0.29423585258488816</c:v>
                </c:pt>
                <c:pt idx="35">
                  <c:v>0.29423585258488816</c:v>
                </c:pt>
                <c:pt idx="36">
                  <c:v>0.29423585258488816</c:v>
                </c:pt>
                <c:pt idx="37">
                  <c:v>0.29423585258488816</c:v>
                </c:pt>
                <c:pt idx="38">
                  <c:v>0.29423585258488816</c:v>
                </c:pt>
                <c:pt idx="39">
                  <c:v>0.29423585258488816</c:v>
                </c:pt>
                <c:pt idx="40">
                  <c:v>0.29423585258488816</c:v>
                </c:pt>
                <c:pt idx="41">
                  <c:v>0.29423585258488816</c:v>
                </c:pt>
                <c:pt idx="42">
                  <c:v>0.29423585258488816</c:v>
                </c:pt>
                <c:pt idx="43">
                  <c:v>0.29423585258488816</c:v>
                </c:pt>
                <c:pt idx="44">
                  <c:v>0.29423585258488816</c:v>
                </c:pt>
                <c:pt idx="45">
                  <c:v>0.29423585258488816</c:v>
                </c:pt>
                <c:pt idx="46">
                  <c:v>0.29423585258488816</c:v>
                </c:pt>
                <c:pt idx="47">
                  <c:v>0.29423585258488816</c:v>
                </c:pt>
                <c:pt idx="48">
                  <c:v>0.29423585258488816</c:v>
                </c:pt>
                <c:pt idx="49">
                  <c:v>0.29423585258488816</c:v>
                </c:pt>
                <c:pt idx="50">
                  <c:v>0.29423585258488816</c:v>
                </c:pt>
                <c:pt idx="51">
                  <c:v>0.29423585258488816</c:v>
                </c:pt>
                <c:pt idx="52">
                  <c:v>0.29423585258488816</c:v>
                </c:pt>
                <c:pt idx="53">
                  <c:v>0.29423585258488816</c:v>
                </c:pt>
                <c:pt idx="54">
                  <c:v>0.29423585258488816</c:v>
                </c:pt>
                <c:pt idx="55">
                  <c:v>0.29423585258488816</c:v>
                </c:pt>
                <c:pt idx="56">
                  <c:v>0.29423585258488816</c:v>
                </c:pt>
                <c:pt idx="57">
                  <c:v>0.29423585258488816</c:v>
                </c:pt>
                <c:pt idx="58">
                  <c:v>0.29423585258488816</c:v>
                </c:pt>
                <c:pt idx="59">
                  <c:v>0.29423585258488816</c:v>
                </c:pt>
                <c:pt idx="60">
                  <c:v>0.29423585258488816</c:v>
                </c:pt>
                <c:pt idx="61">
                  <c:v>0.29423585258488816</c:v>
                </c:pt>
                <c:pt idx="62">
                  <c:v>0.29423585258488816</c:v>
                </c:pt>
                <c:pt idx="63">
                  <c:v>0.29423585258488816</c:v>
                </c:pt>
                <c:pt idx="64">
                  <c:v>0.29423585258488816</c:v>
                </c:pt>
                <c:pt idx="65">
                  <c:v>0.29423585258488816</c:v>
                </c:pt>
                <c:pt idx="66">
                  <c:v>0.29423585258488816</c:v>
                </c:pt>
                <c:pt idx="67">
                  <c:v>0.29423585258488816</c:v>
                </c:pt>
                <c:pt idx="68">
                  <c:v>0.29423585258488816</c:v>
                </c:pt>
                <c:pt idx="69">
                  <c:v>0.29423585258488816</c:v>
                </c:pt>
                <c:pt idx="70">
                  <c:v>0.29423585258488816</c:v>
                </c:pt>
                <c:pt idx="71">
                  <c:v>0.29423585258488816</c:v>
                </c:pt>
                <c:pt idx="72">
                  <c:v>0.29423585258488816</c:v>
                </c:pt>
                <c:pt idx="73">
                  <c:v>0.29423585258488816</c:v>
                </c:pt>
                <c:pt idx="74">
                  <c:v>0.29423585258488816</c:v>
                </c:pt>
                <c:pt idx="75">
                  <c:v>0.29423585258488816</c:v>
                </c:pt>
                <c:pt idx="76">
                  <c:v>0.29423585258488816</c:v>
                </c:pt>
                <c:pt idx="77">
                  <c:v>0.29423585258488816</c:v>
                </c:pt>
                <c:pt idx="78">
                  <c:v>0.29423585258488816</c:v>
                </c:pt>
                <c:pt idx="79">
                  <c:v>0.29423585258488816</c:v>
                </c:pt>
                <c:pt idx="80">
                  <c:v>0.29423585258488816</c:v>
                </c:pt>
                <c:pt idx="81">
                  <c:v>0.29423585258488816</c:v>
                </c:pt>
                <c:pt idx="82">
                  <c:v>0.29423585258488816</c:v>
                </c:pt>
                <c:pt idx="83">
                  <c:v>0.29423585258488816</c:v>
                </c:pt>
                <c:pt idx="84">
                  <c:v>0.29423585258488816</c:v>
                </c:pt>
                <c:pt idx="85">
                  <c:v>0.29423585258488816</c:v>
                </c:pt>
                <c:pt idx="86">
                  <c:v>0.29423585258488816</c:v>
                </c:pt>
                <c:pt idx="87">
                  <c:v>0.29423585258488816</c:v>
                </c:pt>
                <c:pt idx="88">
                  <c:v>0.29423585258488816</c:v>
                </c:pt>
                <c:pt idx="89">
                  <c:v>0.29423585258488816</c:v>
                </c:pt>
                <c:pt idx="90">
                  <c:v>0.29423585258488816</c:v>
                </c:pt>
                <c:pt idx="91">
                  <c:v>0.29423585258488816</c:v>
                </c:pt>
                <c:pt idx="92">
                  <c:v>0.29423585258488816</c:v>
                </c:pt>
                <c:pt idx="93">
                  <c:v>0.29423585258488816</c:v>
                </c:pt>
                <c:pt idx="94">
                  <c:v>0.29423585258488816</c:v>
                </c:pt>
                <c:pt idx="95">
                  <c:v>0.29423585258488816</c:v>
                </c:pt>
                <c:pt idx="96">
                  <c:v>0.29423585258488816</c:v>
                </c:pt>
                <c:pt idx="97">
                  <c:v>0.29423585258488816</c:v>
                </c:pt>
                <c:pt idx="98">
                  <c:v>0.29423585258488816</c:v>
                </c:pt>
                <c:pt idx="99">
                  <c:v>0.29423585258488816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87-4E82-BA63-730BD030E23E}"/>
            </c:ext>
          </c:extLst>
        </c:ser>
        <c:ser>
          <c:idx val="5"/>
          <c:order val="5"/>
          <c:tx>
            <c:v>- 3 Sigma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val>
            <c:numRef>
              <c:f>Daten!$J$2:$J$101</c:f>
              <c:numCache>
                <c:formatCode>General</c:formatCode>
                <c:ptCount val="100"/>
                <c:pt idx="0">
                  <c:v>7.9964147415111902E-2</c:v>
                </c:pt>
                <c:pt idx="1">
                  <c:v>7.9964147415111902E-2</c:v>
                </c:pt>
                <c:pt idx="2">
                  <c:v>7.9964147415111902E-2</c:v>
                </c:pt>
                <c:pt idx="3">
                  <c:v>7.9964147415111902E-2</c:v>
                </c:pt>
                <c:pt idx="4">
                  <c:v>7.9964147415111902E-2</c:v>
                </c:pt>
                <c:pt idx="5">
                  <c:v>7.9964147415111902E-2</c:v>
                </c:pt>
                <c:pt idx="6">
                  <c:v>7.9964147415111902E-2</c:v>
                </c:pt>
                <c:pt idx="7">
                  <c:v>7.9964147415111902E-2</c:v>
                </c:pt>
                <c:pt idx="8">
                  <c:v>7.9964147415111902E-2</c:v>
                </c:pt>
                <c:pt idx="9">
                  <c:v>7.9964147415111902E-2</c:v>
                </c:pt>
                <c:pt idx="10">
                  <c:v>7.9964147415111902E-2</c:v>
                </c:pt>
                <c:pt idx="11">
                  <c:v>7.9964147415111902E-2</c:v>
                </c:pt>
                <c:pt idx="12">
                  <c:v>7.9964147415111902E-2</c:v>
                </c:pt>
                <c:pt idx="13">
                  <c:v>7.9964147415111902E-2</c:v>
                </c:pt>
                <c:pt idx="14">
                  <c:v>7.9964147415111902E-2</c:v>
                </c:pt>
                <c:pt idx="15">
                  <c:v>7.9964147415111902E-2</c:v>
                </c:pt>
                <c:pt idx="16">
                  <c:v>7.9964147415111902E-2</c:v>
                </c:pt>
                <c:pt idx="17">
                  <c:v>7.9964147415111902E-2</c:v>
                </c:pt>
                <c:pt idx="18">
                  <c:v>7.9964147415111902E-2</c:v>
                </c:pt>
                <c:pt idx="19">
                  <c:v>7.9964147415111902E-2</c:v>
                </c:pt>
                <c:pt idx="20">
                  <c:v>7.9964147415111902E-2</c:v>
                </c:pt>
                <c:pt idx="21">
                  <c:v>7.9964147415111902E-2</c:v>
                </c:pt>
                <c:pt idx="22">
                  <c:v>7.9964147415111902E-2</c:v>
                </c:pt>
                <c:pt idx="23">
                  <c:v>7.9964147415111902E-2</c:v>
                </c:pt>
                <c:pt idx="24">
                  <c:v>7.9964147415111902E-2</c:v>
                </c:pt>
                <c:pt idx="25">
                  <c:v>7.9964147415111902E-2</c:v>
                </c:pt>
                <c:pt idx="26">
                  <c:v>7.9964147415111902E-2</c:v>
                </c:pt>
                <c:pt idx="27">
                  <c:v>7.9964147415111902E-2</c:v>
                </c:pt>
                <c:pt idx="28">
                  <c:v>7.9964147415111902E-2</c:v>
                </c:pt>
                <c:pt idx="29">
                  <c:v>7.9964147415111902E-2</c:v>
                </c:pt>
                <c:pt idx="30">
                  <c:v>7.9964147415111902E-2</c:v>
                </c:pt>
                <c:pt idx="31">
                  <c:v>7.9964147415111902E-2</c:v>
                </c:pt>
                <c:pt idx="32">
                  <c:v>7.9964147415111902E-2</c:v>
                </c:pt>
                <c:pt idx="33">
                  <c:v>7.9964147415111902E-2</c:v>
                </c:pt>
                <c:pt idx="34">
                  <c:v>7.9964147415111902E-2</c:v>
                </c:pt>
                <c:pt idx="35">
                  <c:v>7.9964147415111902E-2</c:v>
                </c:pt>
                <c:pt idx="36">
                  <c:v>7.9964147415111902E-2</c:v>
                </c:pt>
                <c:pt idx="37">
                  <c:v>7.9964147415111902E-2</c:v>
                </c:pt>
                <c:pt idx="38">
                  <c:v>7.9964147415111902E-2</c:v>
                </c:pt>
                <c:pt idx="39">
                  <c:v>7.9964147415111902E-2</c:v>
                </c:pt>
                <c:pt idx="40">
                  <c:v>7.9964147415111902E-2</c:v>
                </c:pt>
                <c:pt idx="41">
                  <c:v>7.9964147415111902E-2</c:v>
                </c:pt>
                <c:pt idx="42">
                  <c:v>7.9964147415111902E-2</c:v>
                </c:pt>
                <c:pt idx="43">
                  <c:v>7.9964147415111902E-2</c:v>
                </c:pt>
                <c:pt idx="44">
                  <c:v>7.9964147415111902E-2</c:v>
                </c:pt>
                <c:pt idx="45">
                  <c:v>7.9964147415111902E-2</c:v>
                </c:pt>
                <c:pt idx="46">
                  <c:v>7.9964147415111902E-2</c:v>
                </c:pt>
                <c:pt idx="47">
                  <c:v>7.9964147415111902E-2</c:v>
                </c:pt>
                <c:pt idx="48">
                  <c:v>7.9964147415111902E-2</c:v>
                </c:pt>
                <c:pt idx="49">
                  <c:v>7.9964147415111902E-2</c:v>
                </c:pt>
                <c:pt idx="50">
                  <c:v>7.9964147415111902E-2</c:v>
                </c:pt>
                <c:pt idx="51">
                  <c:v>7.9964147415111902E-2</c:v>
                </c:pt>
                <c:pt idx="52">
                  <c:v>7.9964147415111902E-2</c:v>
                </c:pt>
                <c:pt idx="53">
                  <c:v>7.9964147415111902E-2</c:v>
                </c:pt>
                <c:pt idx="54">
                  <c:v>7.9964147415111902E-2</c:v>
                </c:pt>
                <c:pt idx="55">
                  <c:v>7.9964147415111902E-2</c:v>
                </c:pt>
                <c:pt idx="56">
                  <c:v>7.9964147415111902E-2</c:v>
                </c:pt>
                <c:pt idx="57">
                  <c:v>7.9964147415111902E-2</c:v>
                </c:pt>
                <c:pt idx="58">
                  <c:v>7.9964147415111902E-2</c:v>
                </c:pt>
                <c:pt idx="59">
                  <c:v>7.9964147415111902E-2</c:v>
                </c:pt>
                <c:pt idx="60">
                  <c:v>7.9964147415111902E-2</c:v>
                </c:pt>
                <c:pt idx="61">
                  <c:v>7.9964147415111902E-2</c:v>
                </c:pt>
                <c:pt idx="62">
                  <c:v>7.9964147415111902E-2</c:v>
                </c:pt>
                <c:pt idx="63">
                  <c:v>7.9964147415111902E-2</c:v>
                </c:pt>
                <c:pt idx="64">
                  <c:v>7.9964147415111902E-2</c:v>
                </c:pt>
                <c:pt idx="65">
                  <c:v>7.9964147415111902E-2</c:v>
                </c:pt>
                <c:pt idx="66">
                  <c:v>7.9964147415111902E-2</c:v>
                </c:pt>
                <c:pt idx="67">
                  <c:v>7.9964147415111902E-2</c:v>
                </c:pt>
                <c:pt idx="68">
                  <c:v>7.9964147415111902E-2</c:v>
                </c:pt>
                <c:pt idx="69">
                  <c:v>7.9964147415111902E-2</c:v>
                </c:pt>
                <c:pt idx="70">
                  <c:v>7.9964147415111902E-2</c:v>
                </c:pt>
                <c:pt idx="71">
                  <c:v>7.9964147415111902E-2</c:v>
                </c:pt>
                <c:pt idx="72">
                  <c:v>7.9964147415111902E-2</c:v>
                </c:pt>
                <c:pt idx="73">
                  <c:v>7.9964147415111902E-2</c:v>
                </c:pt>
                <c:pt idx="74">
                  <c:v>7.9964147415111902E-2</c:v>
                </c:pt>
                <c:pt idx="75">
                  <c:v>7.9964147415111902E-2</c:v>
                </c:pt>
                <c:pt idx="76">
                  <c:v>7.9964147415111902E-2</c:v>
                </c:pt>
                <c:pt idx="77">
                  <c:v>7.9964147415111902E-2</c:v>
                </c:pt>
                <c:pt idx="78">
                  <c:v>7.9964147415111902E-2</c:v>
                </c:pt>
                <c:pt idx="79">
                  <c:v>7.9964147415111902E-2</c:v>
                </c:pt>
                <c:pt idx="80">
                  <c:v>7.9964147415111902E-2</c:v>
                </c:pt>
                <c:pt idx="81">
                  <c:v>7.9964147415111902E-2</c:v>
                </c:pt>
                <c:pt idx="82">
                  <c:v>7.9964147415111902E-2</c:v>
                </c:pt>
                <c:pt idx="83">
                  <c:v>7.9964147415111902E-2</c:v>
                </c:pt>
                <c:pt idx="84">
                  <c:v>7.9964147415111902E-2</c:v>
                </c:pt>
                <c:pt idx="85">
                  <c:v>7.9964147415111902E-2</c:v>
                </c:pt>
                <c:pt idx="86">
                  <c:v>7.9964147415111902E-2</c:v>
                </c:pt>
                <c:pt idx="87">
                  <c:v>7.9964147415111902E-2</c:v>
                </c:pt>
                <c:pt idx="88">
                  <c:v>7.9964147415111902E-2</c:v>
                </c:pt>
                <c:pt idx="89">
                  <c:v>7.9964147415111902E-2</c:v>
                </c:pt>
                <c:pt idx="90">
                  <c:v>7.9964147415111902E-2</c:v>
                </c:pt>
                <c:pt idx="91">
                  <c:v>7.9964147415111902E-2</c:v>
                </c:pt>
                <c:pt idx="92">
                  <c:v>7.9964147415111902E-2</c:v>
                </c:pt>
                <c:pt idx="93">
                  <c:v>7.9964147415111902E-2</c:v>
                </c:pt>
                <c:pt idx="94">
                  <c:v>7.9964147415111902E-2</c:v>
                </c:pt>
                <c:pt idx="95">
                  <c:v>7.9964147415111902E-2</c:v>
                </c:pt>
                <c:pt idx="96">
                  <c:v>7.9964147415111902E-2</c:v>
                </c:pt>
                <c:pt idx="97">
                  <c:v>7.9964147415111902E-2</c:v>
                </c:pt>
                <c:pt idx="98">
                  <c:v>7.9964147415111902E-2</c:v>
                </c:pt>
                <c:pt idx="99">
                  <c:v>7.9964147415111902E-2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D87-4E82-BA63-730BD030E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498112"/>
        <c:axId val="416499288"/>
      </c:lineChart>
      <c:catAx>
        <c:axId val="416498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Messung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649928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16499288"/>
        <c:scaling>
          <c:orientation val="minMax"/>
          <c:max val="0.4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Messwerte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649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Scroll" dx="22" fmlaLink="$G$10" horiz="1" max="400" page="10" val="165"/>
</file>

<file path=xl/ctrlProps/ctrlProp2.xml><?xml version="1.0" encoding="utf-8"?>
<formControlPr xmlns="http://schemas.microsoft.com/office/spreadsheetml/2009/9/main" objectType="Scroll" dx="22" fmlaLink="$G$11" horiz="1" max="400" page="10" val="272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91084</xdr:colOff>
      <xdr:row>11</xdr:row>
      <xdr:rowOff>183161</xdr:rowOff>
    </xdr:from>
    <xdr:to>
      <xdr:col>13</xdr:col>
      <xdr:colOff>512618</xdr:colOff>
      <xdr:row>34</xdr:row>
      <xdr:rowOff>69273</xdr:rowOff>
    </xdr:to>
    <xdr:graphicFrame macro="">
      <xdr:nvGraphicFramePr>
        <xdr:cNvPr id="103432" name="Diagramm 1">
          <a:extLst>
            <a:ext uri="{FF2B5EF4-FFF2-40B4-BE49-F238E27FC236}">
              <a16:creationId xmlns:a16="http://schemas.microsoft.com/office/drawing/2014/main" id="{00000000-0008-0000-0000-0000089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10</xdr:col>
          <xdr:colOff>794016</xdr:colOff>
          <xdr:row>10</xdr:row>
          <xdr:rowOff>0</xdr:rowOff>
        </xdr:to>
        <xdr:sp macro="" textlink="">
          <xdr:nvSpPr>
            <xdr:cNvPr id="103456" name="Scroll Bar 32" hidden="1">
              <a:extLst>
                <a:ext uri="{63B3BB69-23CF-44E3-9099-C40C66FF867C}">
                  <a14:compatExt spid="_x0000_s103456"/>
                </a:ext>
                <a:ext uri="{FF2B5EF4-FFF2-40B4-BE49-F238E27FC236}">
                  <a16:creationId xmlns:a16="http://schemas.microsoft.com/office/drawing/2014/main" id="{00000000-0008-0000-0000-0000209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10</xdr:col>
          <xdr:colOff>794016</xdr:colOff>
          <xdr:row>11</xdr:row>
          <xdr:rowOff>0</xdr:rowOff>
        </xdr:to>
        <xdr:sp macro="" textlink="">
          <xdr:nvSpPr>
            <xdr:cNvPr id="103457" name="Scroll Bar 33" hidden="1">
              <a:extLst>
                <a:ext uri="{63B3BB69-23CF-44E3-9099-C40C66FF867C}">
                  <a14:compatExt spid="_x0000_s103457"/>
                </a:ext>
                <a:ext uri="{FF2B5EF4-FFF2-40B4-BE49-F238E27FC236}">
                  <a16:creationId xmlns:a16="http://schemas.microsoft.com/office/drawing/2014/main" id="{00000000-0008-0000-0000-0000219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197922</xdr:colOff>
      <xdr:row>0</xdr:row>
      <xdr:rowOff>89066</xdr:rowOff>
    </xdr:from>
    <xdr:to>
      <xdr:col>6</xdr:col>
      <xdr:colOff>643247</xdr:colOff>
      <xdr:row>5</xdr:row>
      <xdr:rowOff>31218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476AABE-1140-806F-4469-F5E901B41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182" y="89066"/>
          <a:ext cx="4908467" cy="882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tabColor rgb="FFC00000"/>
    <pageSetUpPr fitToPage="1"/>
  </sheetPr>
  <dimension ref="A1:AK110"/>
  <sheetViews>
    <sheetView tabSelected="1" view="pageLayout" zoomScale="70" zoomScaleNormal="70" zoomScalePageLayoutView="70" workbookViewId="0">
      <selection activeCell="D25" sqref="D25"/>
    </sheetView>
  </sheetViews>
  <sheetFormatPr baseColWidth="10" defaultRowHeight="14.6" x14ac:dyDescent="0.4"/>
  <cols>
    <col min="1" max="1" width="11.4609375" style="5"/>
    <col min="2" max="2" width="14.765625" style="5" customWidth="1"/>
    <col min="3" max="3" width="3.15234375" customWidth="1"/>
    <col min="4" max="4" width="35.765625" customWidth="1"/>
    <col min="5" max="5" width="12.23046875" bestFit="1" customWidth="1"/>
  </cols>
  <sheetData>
    <row r="1" spans="1:37" ht="15" thickBot="1" x14ac:dyDescent="0.45">
      <c r="A1" s="28"/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</row>
    <row r="2" spans="1:37" x14ac:dyDescent="0.4">
      <c r="A2" s="28"/>
      <c r="B2" s="27" t="s">
        <v>16</v>
      </c>
      <c r="C2" s="33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</row>
    <row r="3" spans="1:37" ht="15" thickBot="1" x14ac:dyDescent="0.45">
      <c r="A3" s="28"/>
      <c r="B3" s="10" t="s">
        <v>17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37" x14ac:dyDescent="0.4">
      <c r="A4" s="28"/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5" spans="1:37" x14ac:dyDescent="0.4">
      <c r="A5" s="25" t="s">
        <v>6</v>
      </c>
      <c r="B5" s="25" t="s">
        <v>7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</row>
    <row r="6" spans="1:37" ht="15" thickBot="1" x14ac:dyDescent="0.45">
      <c r="A6" s="24">
        <v>1</v>
      </c>
      <c r="B6" s="26">
        <v>0.2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</row>
    <row r="7" spans="1:37" x14ac:dyDescent="0.4">
      <c r="A7" s="24">
        <v>2</v>
      </c>
      <c r="B7" s="26">
        <v>0.2</v>
      </c>
      <c r="C7" s="29"/>
      <c r="D7" s="21" t="s">
        <v>0</v>
      </c>
      <c r="E7" s="14">
        <f>COUNT(B:B)</f>
        <v>100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</row>
    <row r="8" spans="1:37" ht="17.600000000000001" x14ac:dyDescent="0.4">
      <c r="A8" s="24">
        <v>3</v>
      </c>
      <c r="B8" s="26">
        <v>0.18</v>
      </c>
      <c r="C8" s="29"/>
      <c r="D8" s="22" t="s">
        <v>19</v>
      </c>
      <c r="E8" s="15">
        <f>AVERAGE(B:B)</f>
        <v>0.18710000000000002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</row>
    <row r="9" spans="1:37" ht="17.600000000000001" x14ac:dyDescent="0.4">
      <c r="A9" s="24">
        <v>4</v>
      </c>
      <c r="B9" s="26">
        <v>0.19</v>
      </c>
      <c r="C9" s="29"/>
      <c r="D9" s="22" t="s">
        <v>20</v>
      </c>
      <c r="E9" s="15">
        <f>STDEV(B:B)</f>
        <v>3.5711950861629371E-2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</row>
    <row r="10" spans="1:37" x14ac:dyDescent="0.4">
      <c r="A10" s="24">
        <v>5</v>
      </c>
      <c r="B10" s="26">
        <v>0.18</v>
      </c>
      <c r="C10" s="29"/>
      <c r="D10" s="22" t="s">
        <v>2</v>
      </c>
      <c r="E10" s="16">
        <f>G10/1000</f>
        <v>0.16500000000000001</v>
      </c>
      <c r="F10" s="29" t="s">
        <v>1</v>
      </c>
      <c r="G10" s="29">
        <v>165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</row>
    <row r="11" spans="1:37" x14ac:dyDescent="0.4">
      <c r="A11" s="24">
        <v>6</v>
      </c>
      <c r="B11" s="26">
        <v>0.18</v>
      </c>
      <c r="C11" s="29"/>
      <c r="D11" s="22" t="s">
        <v>3</v>
      </c>
      <c r="E11" s="16">
        <f>G11/1000</f>
        <v>0.27200000000000002</v>
      </c>
      <c r="F11" s="29" t="s">
        <v>1</v>
      </c>
      <c r="G11" s="29">
        <v>272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</row>
    <row r="12" spans="1:37" ht="21" x14ac:dyDescent="0.6">
      <c r="A12" s="24">
        <v>7</v>
      </c>
      <c r="B12" s="26">
        <v>0.18</v>
      </c>
      <c r="C12" s="29"/>
      <c r="D12" s="22" t="s">
        <v>21</v>
      </c>
      <c r="E12" s="15">
        <f>(E11-E10)/(6*E9)</f>
        <v>0.49936597982089859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</row>
    <row r="13" spans="1:37" x14ac:dyDescent="0.4">
      <c r="A13" s="24">
        <v>8</v>
      </c>
      <c r="B13" s="26">
        <v>0.18</v>
      </c>
      <c r="C13" s="29"/>
      <c r="D13" s="22" t="s">
        <v>9</v>
      </c>
      <c r="E13" s="15">
        <f>(MIN(E8-E10,E11-E8)/(3*E9))</f>
        <v>0.20628015241199743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</row>
    <row r="14" spans="1:37" ht="17.600000000000001" x14ac:dyDescent="0.4">
      <c r="A14" s="24">
        <v>9</v>
      </c>
      <c r="B14" s="26">
        <v>0.19</v>
      </c>
      <c r="C14" s="29"/>
      <c r="D14" s="22" t="s">
        <v>22</v>
      </c>
      <c r="E14" s="17">
        <f>MEDIAN(B:B)</f>
        <v>0.18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</row>
    <row r="15" spans="1:37" ht="17.600000000000001" x14ac:dyDescent="0.4">
      <c r="A15" s="24">
        <v>10</v>
      </c>
      <c r="B15" s="26">
        <v>0.17</v>
      </c>
      <c r="C15" s="29"/>
      <c r="D15" s="22" t="s">
        <v>23</v>
      </c>
      <c r="E15" s="15">
        <f>MAX(B:B)-MIN(B:B)</f>
        <v>0.2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</row>
    <row r="16" spans="1:37" x14ac:dyDescent="0.4">
      <c r="A16" s="24">
        <v>11</v>
      </c>
      <c r="B16" s="26">
        <v>0.2</v>
      </c>
      <c r="C16" s="29"/>
      <c r="D16" s="22" t="s">
        <v>15</v>
      </c>
      <c r="E16" s="17">
        <f>SUM(Daten!L:L)</f>
        <v>0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</row>
    <row r="17" spans="1:37" x14ac:dyDescent="0.4">
      <c r="A17" s="24">
        <v>12</v>
      </c>
      <c r="B17" s="26">
        <v>0.2</v>
      </c>
      <c r="C17" s="29"/>
      <c r="D17" s="22" t="s">
        <v>14</v>
      </c>
      <c r="E17" s="18">
        <f>IF(E16=0,0,E16/$E$7)</f>
        <v>0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</row>
    <row r="18" spans="1:37" x14ac:dyDescent="0.4">
      <c r="A18" s="24">
        <v>13</v>
      </c>
      <c r="B18" s="26">
        <v>0.2</v>
      </c>
      <c r="C18" s="29"/>
      <c r="D18" s="22"/>
      <c r="E18" s="18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</row>
    <row r="19" spans="1:37" x14ac:dyDescent="0.4">
      <c r="A19" s="24">
        <v>14</v>
      </c>
      <c r="B19" s="26">
        <v>0.21</v>
      </c>
      <c r="C19" s="29"/>
      <c r="D19" s="22" t="s">
        <v>13</v>
      </c>
      <c r="E19" s="20">
        <f>SUM(Daten!M:M)</f>
        <v>22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</row>
    <row r="20" spans="1:37" ht="15" thickBot="1" x14ac:dyDescent="0.45">
      <c r="A20" s="24">
        <v>15</v>
      </c>
      <c r="B20" s="26">
        <v>0.22</v>
      </c>
      <c r="C20" s="29"/>
      <c r="D20" s="23" t="s">
        <v>12</v>
      </c>
      <c r="E20" s="19">
        <f>IF(E19=0,0,E19/$E$7)</f>
        <v>0.22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</row>
    <row r="21" spans="1:37" x14ac:dyDescent="0.4">
      <c r="A21" s="24">
        <v>16</v>
      </c>
      <c r="B21" s="26">
        <v>0.23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</row>
    <row r="22" spans="1:37" x14ac:dyDescent="0.4">
      <c r="A22" s="24">
        <v>17</v>
      </c>
      <c r="B22" s="26">
        <v>0.25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</row>
    <row r="23" spans="1:37" x14ac:dyDescent="0.4">
      <c r="A23" s="24">
        <v>18</v>
      </c>
      <c r="B23" s="26">
        <v>0.25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</row>
    <row r="24" spans="1:37" x14ac:dyDescent="0.4">
      <c r="A24" s="24">
        <v>19</v>
      </c>
      <c r="B24" s="26">
        <v>0.25</v>
      </c>
      <c r="C24" s="29"/>
      <c r="D24" s="30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</row>
    <row r="25" spans="1:37" x14ac:dyDescent="0.4">
      <c r="A25" s="24">
        <v>20</v>
      </c>
      <c r="B25" s="26">
        <v>0.24</v>
      </c>
      <c r="C25" s="29"/>
      <c r="D25" s="30"/>
      <c r="E25" s="31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</row>
    <row r="26" spans="1:37" x14ac:dyDescent="0.4">
      <c r="A26" s="24">
        <v>21</v>
      </c>
      <c r="B26" s="26">
        <v>0.24</v>
      </c>
      <c r="C26" s="29"/>
      <c r="D26" s="30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</row>
    <row r="27" spans="1:37" x14ac:dyDescent="0.4">
      <c r="A27" s="24">
        <v>22</v>
      </c>
      <c r="B27" s="26">
        <v>0.22</v>
      </c>
      <c r="C27" s="29"/>
      <c r="D27" s="30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</row>
    <row r="28" spans="1:37" x14ac:dyDescent="0.4">
      <c r="A28" s="24">
        <v>23</v>
      </c>
      <c r="B28" s="26">
        <v>0.24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</row>
    <row r="29" spans="1:37" x14ac:dyDescent="0.4">
      <c r="A29" s="24">
        <v>24</v>
      </c>
      <c r="B29" s="26">
        <v>0.25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</row>
    <row r="30" spans="1:37" x14ac:dyDescent="0.4">
      <c r="A30" s="24">
        <v>25</v>
      </c>
      <c r="B30" s="26">
        <v>0.25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</row>
    <row r="31" spans="1:37" x14ac:dyDescent="0.4">
      <c r="A31" s="24">
        <v>26</v>
      </c>
      <c r="B31" s="26">
        <v>0.24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</row>
    <row r="32" spans="1:37" x14ac:dyDescent="0.4">
      <c r="A32" s="24">
        <v>27</v>
      </c>
      <c r="B32" s="26">
        <v>0.24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</row>
    <row r="33" spans="1:37" x14ac:dyDescent="0.4">
      <c r="A33" s="24">
        <v>28</v>
      </c>
      <c r="B33" s="26">
        <v>0.22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</row>
    <row r="34" spans="1:37" x14ac:dyDescent="0.4">
      <c r="A34" s="24">
        <v>29</v>
      </c>
      <c r="B34" s="26">
        <v>0.24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</row>
    <row r="35" spans="1:37" x14ac:dyDescent="0.4">
      <c r="A35" s="24">
        <v>30</v>
      </c>
      <c r="B35" s="26">
        <v>0.22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</row>
    <row r="36" spans="1:37" x14ac:dyDescent="0.4">
      <c r="A36" s="24">
        <v>31</v>
      </c>
      <c r="B36" s="26">
        <v>0.21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</row>
    <row r="37" spans="1:37" x14ac:dyDescent="0.4">
      <c r="A37" s="24">
        <v>32</v>
      </c>
      <c r="B37" s="26">
        <v>0.2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</row>
    <row r="38" spans="1:37" x14ac:dyDescent="0.4">
      <c r="A38" s="24">
        <v>33</v>
      </c>
      <c r="B38" s="26">
        <v>0.21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</row>
    <row r="39" spans="1:37" x14ac:dyDescent="0.4">
      <c r="A39" s="24">
        <v>34</v>
      </c>
      <c r="B39" s="26">
        <v>0.24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</row>
    <row r="40" spans="1:37" x14ac:dyDescent="0.4">
      <c r="A40" s="24">
        <v>35</v>
      </c>
      <c r="B40" s="26">
        <v>0.2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</row>
    <row r="41" spans="1:37" x14ac:dyDescent="0.4">
      <c r="A41" s="24">
        <v>36</v>
      </c>
      <c r="B41" s="26">
        <v>0.2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</row>
    <row r="42" spans="1:37" x14ac:dyDescent="0.4">
      <c r="A42" s="24">
        <v>37</v>
      </c>
      <c r="B42" s="26">
        <v>0.22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</row>
    <row r="43" spans="1:37" x14ac:dyDescent="0.4">
      <c r="A43" s="24">
        <v>38</v>
      </c>
      <c r="B43" s="26">
        <v>0.22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</row>
    <row r="44" spans="1:37" x14ac:dyDescent="0.4">
      <c r="A44" s="24">
        <v>39</v>
      </c>
      <c r="B44" s="26">
        <v>0.24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</row>
    <row r="45" spans="1:37" x14ac:dyDescent="0.4">
      <c r="A45" s="24">
        <v>40</v>
      </c>
      <c r="B45" s="26">
        <v>0.24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</row>
    <row r="46" spans="1:37" x14ac:dyDescent="0.4">
      <c r="A46" s="24">
        <v>41</v>
      </c>
      <c r="B46" s="26">
        <v>0.17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</row>
    <row r="47" spans="1:37" ht="16.3" x14ac:dyDescent="0.4">
      <c r="A47" s="24">
        <v>42</v>
      </c>
      <c r="B47" s="26">
        <v>0.19</v>
      </c>
      <c r="C47" s="32" t="s">
        <v>18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</row>
    <row r="48" spans="1:37" x14ac:dyDescent="0.4">
      <c r="A48" s="24">
        <v>43</v>
      </c>
      <c r="B48" s="26">
        <v>0.21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</row>
    <row r="49" spans="1:37" x14ac:dyDescent="0.4">
      <c r="A49" s="24">
        <v>44</v>
      </c>
      <c r="B49" s="26">
        <v>0.2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</row>
    <row r="50" spans="1:37" x14ac:dyDescent="0.4">
      <c r="A50" s="24">
        <v>45</v>
      </c>
      <c r="B50" s="26">
        <v>0.19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</row>
    <row r="51" spans="1:37" x14ac:dyDescent="0.4">
      <c r="A51" s="24">
        <v>46</v>
      </c>
      <c r="B51" s="26">
        <v>0.18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</row>
    <row r="52" spans="1:37" x14ac:dyDescent="0.4">
      <c r="A52" s="24">
        <v>47</v>
      </c>
      <c r="B52" s="26">
        <v>0.18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</row>
    <row r="53" spans="1:37" x14ac:dyDescent="0.4">
      <c r="A53" s="24">
        <v>48</v>
      </c>
      <c r="B53" s="26">
        <v>0.19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</row>
    <row r="54" spans="1:37" x14ac:dyDescent="0.4">
      <c r="A54" s="24">
        <v>49</v>
      </c>
      <c r="B54" s="26">
        <v>0.2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</row>
    <row r="55" spans="1:37" x14ac:dyDescent="0.4">
      <c r="A55" s="24">
        <v>50</v>
      </c>
      <c r="B55" s="26">
        <v>0.2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</row>
    <row r="56" spans="1:37" x14ac:dyDescent="0.4">
      <c r="A56" s="24">
        <v>51</v>
      </c>
      <c r="B56" s="26">
        <v>0.15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</row>
    <row r="57" spans="1:37" x14ac:dyDescent="0.4">
      <c r="A57" s="24">
        <v>52</v>
      </c>
      <c r="B57" s="26">
        <v>0.17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</row>
    <row r="58" spans="1:37" x14ac:dyDescent="0.4">
      <c r="A58" s="24">
        <v>53</v>
      </c>
      <c r="B58" s="26">
        <v>0.18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</row>
    <row r="59" spans="1:37" x14ac:dyDescent="0.4">
      <c r="A59" s="24">
        <v>54</v>
      </c>
      <c r="B59" s="26">
        <v>0.16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</row>
    <row r="60" spans="1:37" x14ac:dyDescent="0.4">
      <c r="A60" s="24">
        <v>55</v>
      </c>
      <c r="B60" s="26">
        <v>0.17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</row>
    <row r="61" spans="1:37" x14ac:dyDescent="0.4">
      <c r="A61" s="24">
        <v>56</v>
      </c>
      <c r="B61" s="26">
        <v>0.13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</row>
    <row r="62" spans="1:37" x14ac:dyDescent="0.4">
      <c r="A62" s="24">
        <v>57</v>
      </c>
      <c r="B62" s="26">
        <v>0.06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</row>
    <row r="63" spans="1:37" x14ac:dyDescent="0.4">
      <c r="A63" s="24">
        <v>58</v>
      </c>
      <c r="B63" s="26">
        <v>0.17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</row>
    <row r="64" spans="1:37" x14ac:dyDescent="0.4">
      <c r="A64" s="24">
        <v>59</v>
      </c>
      <c r="B64" s="26">
        <v>0.17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</row>
    <row r="65" spans="1:37" x14ac:dyDescent="0.4">
      <c r="A65" s="24">
        <v>60</v>
      </c>
      <c r="B65" s="26">
        <v>0.19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</row>
    <row r="66" spans="1:37" x14ac:dyDescent="0.4">
      <c r="A66" s="24">
        <v>61</v>
      </c>
      <c r="B66" s="26">
        <v>0.12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</row>
    <row r="67" spans="1:37" x14ac:dyDescent="0.4">
      <c r="A67" s="24">
        <v>62</v>
      </c>
      <c r="B67" s="26">
        <v>0.05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</row>
    <row r="68" spans="1:37" x14ac:dyDescent="0.4">
      <c r="A68" s="24">
        <v>63</v>
      </c>
      <c r="B68" s="26">
        <v>0.16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</row>
    <row r="69" spans="1:37" x14ac:dyDescent="0.4">
      <c r="A69" s="24">
        <v>64</v>
      </c>
      <c r="B69" s="26">
        <v>0.16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</row>
    <row r="70" spans="1:37" x14ac:dyDescent="0.4">
      <c r="A70" s="24">
        <v>65</v>
      </c>
      <c r="B70" s="26">
        <v>0.15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</row>
    <row r="71" spans="1:37" x14ac:dyDescent="0.4">
      <c r="A71" s="24">
        <v>66</v>
      </c>
      <c r="B71" s="26">
        <v>0.2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</row>
    <row r="72" spans="1:37" x14ac:dyDescent="0.4">
      <c r="A72" s="24">
        <v>67</v>
      </c>
      <c r="B72" s="26">
        <v>0.18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</row>
    <row r="73" spans="1:37" x14ac:dyDescent="0.4">
      <c r="A73" s="24">
        <v>68</v>
      </c>
      <c r="B73" s="26">
        <v>0.17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</row>
    <row r="74" spans="1:37" x14ac:dyDescent="0.4">
      <c r="A74" s="24">
        <v>69</v>
      </c>
      <c r="B74" s="26">
        <v>0.17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</row>
    <row r="75" spans="1:37" x14ac:dyDescent="0.4">
      <c r="A75" s="24">
        <v>70</v>
      </c>
      <c r="B75" s="26">
        <v>0.18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</row>
    <row r="76" spans="1:37" x14ac:dyDescent="0.4">
      <c r="A76" s="24">
        <v>71</v>
      </c>
      <c r="B76" s="26">
        <v>0.16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</row>
    <row r="77" spans="1:37" x14ac:dyDescent="0.4">
      <c r="A77" s="24">
        <v>72</v>
      </c>
      <c r="B77" s="26">
        <v>0.16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</row>
    <row r="78" spans="1:37" x14ac:dyDescent="0.4">
      <c r="A78" s="24">
        <v>73</v>
      </c>
      <c r="B78" s="26">
        <v>0.14000000000000001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</row>
    <row r="79" spans="1:37" x14ac:dyDescent="0.4">
      <c r="A79" s="24">
        <v>74</v>
      </c>
      <c r="B79" s="26">
        <v>0.15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</row>
    <row r="80" spans="1:37" x14ac:dyDescent="0.4">
      <c r="A80" s="24">
        <v>75</v>
      </c>
      <c r="B80" s="26">
        <v>0.14000000000000001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</row>
    <row r="81" spans="1:37" x14ac:dyDescent="0.4">
      <c r="A81" s="24">
        <v>76</v>
      </c>
      <c r="B81" s="26">
        <v>0.14000000000000001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</row>
    <row r="82" spans="1:37" x14ac:dyDescent="0.4">
      <c r="A82" s="24">
        <v>77</v>
      </c>
      <c r="B82" s="26">
        <v>0.14000000000000001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</row>
    <row r="83" spans="1:37" x14ac:dyDescent="0.4">
      <c r="A83" s="24">
        <v>78</v>
      </c>
      <c r="B83" s="26">
        <v>0.18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</row>
    <row r="84" spans="1:37" x14ac:dyDescent="0.4">
      <c r="A84" s="24">
        <v>79</v>
      </c>
      <c r="B84" s="26">
        <v>0.16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</row>
    <row r="85" spans="1:37" x14ac:dyDescent="0.4">
      <c r="A85" s="24">
        <v>80</v>
      </c>
      <c r="B85" s="26">
        <v>0.18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</row>
    <row r="86" spans="1:37" x14ac:dyDescent="0.4">
      <c r="A86" s="24">
        <v>81</v>
      </c>
      <c r="B86" s="26">
        <v>0.18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</row>
    <row r="87" spans="1:37" x14ac:dyDescent="0.4">
      <c r="A87" s="24">
        <v>82</v>
      </c>
      <c r="B87" s="26">
        <v>0.18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</row>
    <row r="88" spans="1:37" x14ac:dyDescent="0.4">
      <c r="A88" s="24">
        <v>83</v>
      </c>
      <c r="B88" s="26">
        <v>0.16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</row>
    <row r="89" spans="1:37" x14ac:dyDescent="0.4">
      <c r="A89" s="24">
        <v>84</v>
      </c>
      <c r="B89" s="26">
        <v>0.18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</row>
    <row r="90" spans="1:37" x14ac:dyDescent="0.4">
      <c r="A90" s="24">
        <v>85</v>
      </c>
      <c r="B90" s="26">
        <v>0.16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</row>
    <row r="91" spans="1:37" x14ac:dyDescent="0.4">
      <c r="A91" s="24">
        <v>86</v>
      </c>
      <c r="B91" s="26">
        <v>0.17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</row>
    <row r="92" spans="1:37" x14ac:dyDescent="0.4">
      <c r="A92" s="24">
        <v>87</v>
      </c>
      <c r="B92" s="26">
        <v>0.17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</row>
    <row r="93" spans="1:37" x14ac:dyDescent="0.4">
      <c r="A93" s="24">
        <v>88</v>
      </c>
      <c r="B93" s="26">
        <v>0.18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</row>
    <row r="94" spans="1:37" x14ac:dyDescent="0.4">
      <c r="A94" s="24">
        <v>89</v>
      </c>
      <c r="B94" s="26">
        <v>0.18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</row>
    <row r="95" spans="1:37" x14ac:dyDescent="0.4">
      <c r="A95" s="24">
        <v>90</v>
      </c>
      <c r="B95" s="26">
        <v>0.16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</row>
    <row r="96" spans="1:37" x14ac:dyDescent="0.4">
      <c r="A96" s="24">
        <v>91</v>
      </c>
      <c r="B96" s="26">
        <v>0.15</v>
      </c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</row>
    <row r="97" spans="1:37" x14ac:dyDescent="0.4">
      <c r="A97" s="24">
        <v>92</v>
      </c>
      <c r="B97" s="26">
        <v>0.16</v>
      </c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</row>
    <row r="98" spans="1:37" x14ac:dyDescent="0.4">
      <c r="A98" s="24">
        <v>93</v>
      </c>
      <c r="B98" s="26">
        <v>0.18</v>
      </c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</row>
    <row r="99" spans="1:37" x14ac:dyDescent="0.4">
      <c r="A99" s="24">
        <v>94</v>
      </c>
      <c r="B99" s="26">
        <v>0.18</v>
      </c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</row>
    <row r="100" spans="1:37" x14ac:dyDescent="0.4">
      <c r="A100" s="24">
        <v>95</v>
      </c>
      <c r="B100" s="26">
        <v>0.18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</row>
    <row r="101" spans="1:37" x14ac:dyDescent="0.4">
      <c r="A101" s="24">
        <v>96</v>
      </c>
      <c r="B101" s="26">
        <v>0.18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</row>
    <row r="102" spans="1:37" x14ac:dyDescent="0.4">
      <c r="A102" s="24">
        <v>97</v>
      </c>
      <c r="B102" s="26">
        <v>0.2</v>
      </c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</row>
    <row r="103" spans="1:37" x14ac:dyDescent="0.4">
      <c r="A103" s="24">
        <v>98</v>
      </c>
      <c r="B103" s="26">
        <v>0.19</v>
      </c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</row>
    <row r="104" spans="1:37" x14ac:dyDescent="0.4">
      <c r="A104" s="24">
        <v>99</v>
      </c>
      <c r="B104" s="26">
        <v>0.18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</row>
    <row r="105" spans="1:37" x14ac:dyDescent="0.4">
      <c r="A105" s="24">
        <v>100</v>
      </c>
      <c r="B105" s="26">
        <v>0.2</v>
      </c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</row>
    <row r="106" spans="1:37" x14ac:dyDescent="0.4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</row>
    <row r="107" spans="1:37" x14ac:dyDescent="0.4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</row>
    <row r="108" spans="1:37" x14ac:dyDescent="0.4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</row>
    <row r="109" spans="1:37" x14ac:dyDescent="0.4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</row>
    <row r="110" spans="1:37" x14ac:dyDescent="0.4"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</row>
  </sheetData>
  <pageMargins left="0.70866141732283472" right="0.70866141732283472" top="0.78740157480314965" bottom="0.78740157480314965" header="0.31496062992125984" footer="0.31496062992125984"/>
  <pageSetup paperSize="9" scale="29" orientation="landscape" r:id="rId1"/>
  <headerFooter>
    <oddHeader>&amp;C&amp;"-,Fett"&amp;14&amp;F&amp;R&amp;D</oddHeader>
    <oddFooter>&amp;L
www.six-sigma-college.de &amp;R&amp;G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56" r:id="rId5" name="Scroll Bar 32">
              <controlPr defaultSize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11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57" r:id="rId6" name="Scroll Bar 33">
              <controlPr defaultSize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11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tabColor theme="6" tint="-0.249977111117893"/>
  </sheetPr>
  <dimension ref="A1:Z118"/>
  <sheetViews>
    <sheetView zoomScale="85" zoomScaleNormal="85" workbookViewId="0">
      <selection activeCell="D4" sqref="D4"/>
    </sheetView>
  </sheetViews>
  <sheetFormatPr baseColWidth="10" defaultRowHeight="14.6" x14ac:dyDescent="0.4"/>
  <cols>
    <col min="3" max="3" width="12.23046875" customWidth="1"/>
    <col min="4" max="4" width="17.23046875" bestFit="1" customWidth="1"/>
    <col min="5" max="5" width="17.765625" bestFit="1" customWidth="1"/>
    <col min="12" max="12" width="20" bestFit="1" customWidth="1"/>
    <col min="13" max="13" width="21.765625" customWidth="1"/>
    <col min="14" max="14" width="12.4609375" customWidth="1"/>
    <col min="26" max="26" width="21.23046875" customWidth="1"/>
  </cols>
  <sheetData>
    <row r="1" spans="1:26" x14ac:dyDescent="0.4">
      <c r="A1" s="11" t="s">
        <v>6</v>
      </c>
      <c r="B1" s="12" t="s">
        <v>7</v>
      </c>
      <c r="C1" s="11" t="s">
        <v>8</v>
      </c>
      <c r="D1" s="13" t="s">
        <v>5</v>
      </c>
      <c r="E1" s="13" t="s">
        <v>4</v>
      </c>
      <c r="F1" s="13" t="str">
        <f>" - 1 Sigma"</f>
        <v xml:space="preserve"> - 1 Sigma</v>
      </c>
      <c r="G1" s="13" t="str">
        <f>" + 1 Sigma"</f>
        <v xml:space="preserve"> + 1 Sigma</v>
      </c>
      <c r="H1" s="13" t="str">
        <f>"-  2 Sigma"</f>
        <v>-  2 Sigma</v>
      </c>
      <c r="I1" s="13" t="str">
        <f>" + 2 Sigma"</f>
        <v xml:space="preserve"> + 2 Sigma</v>
      </c>
      <c r="J1" s="13" t="str">
        <f>" - 3 Sigma"</f>
        <v xml:space="preserve"> - 3 Sigma</v>
      </c>
      <c r="K1" s="13" t="str">
        <f>" + 3 Sigma"</f>
        <v xml:space="preserve"> + 3 Sigma</v>
      </c>
      <c r="L1" s="11" t="s">
        <v>10</v>
      </c>
      <c r="M1" s="11" t="s">
        <v>11</v>
      </c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x14ac:dyDescent="0.4">
      <c r="A2">
        <v>1</v>
      </c>
      <c r="B2">
        <f>'Stichprobe und Grafik'!B6</f>
        <v>0.2</v>
      </c>
      <c r="C2">
        <f t="shared" ref="C2:C33" si="0">AVERAGE($B:$B)</f>
        <v>0.18710000000000002</v>
      </c>
      <c r="D2">
        <f>'Stichprobe und Grafik'!$E$11</f>
        <v>0.27200000000000002</v>
      </c>
      <c r="E2">
        <f>'Stichprobe und Grafik'!$E$10</f>
        <v>0.16500000000000001</v>
      </c>
      <c r="F2" s="6">
        <f>'Stichprobe und Grafik'!$E$8-'Stichprobe und Grafik'!$E$9</f>
        <v>0.15138804913837065</v>
      </c>
      <c r="G2" s="6">
        <f>'Stichprobe und Grafik'!$E$8+'Stichprobe und Grafik'!$E$9</f>
        <v>0.22281195086162939</v>
      </c>
      <c r="H2">
        <f>'Stichprobe und Grafik'!$E$8-2*'Stichprobe und Grafik'!$E$9</f>
        <v>0.11567609827674127</v>
      </c>
      <c r="I2">
        <f>'Stichprobe und Grafik'!$E$8+2*'Stichprobe und Grafik'!$E$9</f>
        <v>0.25852390172325879</v>
      </c>
      <c r="J2">
        <f>'Stichprobe und Grafik'!$E$8-3*'Stichprobe und Grafik'!$E$9</f>
        <v>7.9964147415111902E-2</v>
      </c>
      <c r="K2">
        <f>'Stichprobe und Grafik'!$E$8+3*'Stichprobe und Grafik'!$E$9</f>
        <v>0.29423585258488816</v>
      </c>
      <c r="L2">
        <f>IF(B2&gt;'Stichprobe und Grafik'!$E$11,1,0)</f>
        <v>0</v>
      </c>
      <c r="M2">
        <f>IF(B2&lt;'Stichprobe und Grafik'!$E$10,1,0)</f>
        <v>0</v>
      </c>
      <c r="P2" s="2"/>
      <c r="Q2" s="2"/>
      <c r="R2" s="2"/>
      <c r="S2" s="2"/>
      <c r="T2" s="2"/>
      <c r="U2" s="2"/>
      <c r="V2" s="2"/>
      <c r="W2" s="2"/>
      <c r="X2" s="2"/>
      <c r="Y2" s="2"/>
    </row>
    <row r="3" spans="1:26" x14ac:dyDescent="0.4">
      <c r="A3">
        <v>2</v>
      </c>
      <c r="B3">
        <f>'Stichprobe und Grafik'!B7</f>
        <v>0.2</v>
      </c>
      <c r="C3">
        <f t="shared" si="0"/>
        <v>0.18710000000000002</v>
      </c>
      <c r="D3">
        <f>'Stichprobe und Grafik'!$E$11</f>
        <v>0.27200000000000002</v>
      </c>
      <c r="E3">
        <f>'Stichprobe und Grafik'!$E$10</f>
        <v>0.16500000000000001</v>
      </c>
      <c r="F3" s="6">
        <f>'Stichprobe und Grafik'!$E$8-'Stichprobe und Grafik'!$E$9</f>
        <v>0.15138804913837065</v>
      </c>
      <c r="G3" s="6">
        <f>'Stichprobe und Grafik'!$E$8+'Stichprobe und Grafik'!$E$9</f>
        <v>0.22281195086162939</v>
      </c>
      <c r="H3">
        <f>'Stichprobe und Grafik'!$E$8-2*'Stichprobe und Grafik'!$E$9</f>
        <v>0.11567609827674127</v>
      </c>
      <c r="I3">
        <f>'Stichprobe und Grafik'!$E$8+2*'Stichprobe und Grafik'!$E$9</f>
        <v>0.25852390172325879</v>
      </c>
      <c r="J3">
        <f>'Stichprobe und Grafik'!$E$8-3*'Stichprobe und Grafik'!$E$9</f>
        <v>7.9964147415111902E-2</v>
      </c>
      <c r="K3">
        <f>'Stichprobe und Grafik'!$E$8+3*'Stichprobe und Grafik'!$E$9</f>
        <v>0.29423585258488816</v>
      </c>
      <c r="L3">
        <f>IF(B3&gt;'Stichprobe und Grafik'!$E$11,1,0)</f>
        <v>0</v>
      </c>
      <c r="M3">
        <f>IF(B3&lt;'Stichprobe und Grafik'!$E$10,1,0)</f>
        <v>0</v>
      </c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ht="17.600000000000001" x14ac:dyDescent="0.4">
      <c r="A4">
        <v>3</v>
      </c>
      <c r="B4">
        <f>'Stichprobe und Grafik'!B8</f>
        <v>0.18</v>
      </c>
      <c r="C4">
        <f t="shared" si="0"/>
        <v>0.18710000000000002</v>
      </c>
      <c r="D4">
        <f>'Stichprobe und Grafik'!$E$11</f>
        <v>0.27200000000000002</v>
      </c>
      <c r="E4">
        <f>'Stichprobe und Grafik'!$E$10</f>
        <v>0.16500000000000001</v>
      </c>
      <c r="F4" s="6">
        <f>'Stichprobe und Grafik'!$E$8-'Stichprobe und Grafik'!$E$9</f>
        <v>0.15138804913837065</v>
      </c>
      <c r="G4" s="6">
        <f>'Stichprobe und Grafik'!$E$8+'Stichprobe und Grafik'!$E$9</f>
        <v>0.22281195086162939</v>
      </c>
      <c r="H4">
        <f>'Stichprobe und Grafik'!$E$8-2*'Stichprobe und Grafik'!$E$9</f>
        <v>0.11567609827674127</v>
      </c>
      <c r="I4">
        <f>'Stichprobe und Grafik'!$E$8+2*'Stichprobe und Grafik'!$E$9</f>
        <v>0.25852390172325879</v>
      </c>
      <c r="J4">
        <f>'Stichprobe und Grafik'!$E$8-3*'Stichprobe und Grafik'!$E$9</f>
        <v>7.9964147415111902E-2</v>
      </c>
      <c r="K4">
        <f>'Stichprobe und Grafik'!$E$8+3*'Stichprobe und Grafik'!$E$9</f>
        <v>0.29423585258488816</v>
      </c>
      <c r="L4">
        <f>IF(B4&gt;'Stichprobe und Grafik'!$E$11,1,0)</f>
        <v>0</v>
      </c>
      <c r="M4">
        <f>IF(B4&lt;'Stichprobe und Grafik'!$E$10,1,0)</f>
        <v>0</v>
      </c>
      <c r="P4" s="4"/>
      <c r="Q4" s="4"/>
      <c r="R4" s="4"/>
      <c r="S4" s="4"/>
      <c r="T4" s="4"/>
      <c r="U4" s="4"/>
      <c r="V4" s="4"/>
      <c r="W4" s="4"/>
      <c r="X4" s="4"/>
      <c r="Y4" s="4"/>
    </row>
    <row r="5" spans="1:26" x14ac:dyDescent="0.4">
      <c r="A5">
        <v>4</v>
      </c>
      <c r="B5">
        <f>'Stichprobe und Grafik'!B9</f>
        <v>0.19</v>
      </c>
      <c r="C5">
        <f t="shared" si="0"/>
        <v>0.18710000000000002</v>
      </c>
      <c r="D5">
        <f>'Stichprobe und Grafik'!$E$11</f>
        <v>0.27200000000000002</v>
      </c>
      <c r="E5">
        <f>'Stichprobe und Grafik'!$E$10</f>
        <v>0.16500000000000001</v>
      </c>
      <c r="F5" s="6">
        <f>'Stichprobe und Grafik'!$E$8-'Stichprobe und Grafik'!$E$9</f>
        <v>0.15138804913837065</v>
      </c>
      <c r="G5" s="6">
        <f>'Stichprobe und Grafik'!$E$8+'Stichprobe und Grafik'!$E$9</f>
        <v>0.22281195086162939</v>
      </c>
      <c r="H5">
        <f>'Stichprobe und Grafik'!$E$8-2*'Stichprobe und Grafik'!$E$9</f>
        <v>0.11567609827674127</v>
      </c>
      <c r="I5">
        <f>'Stichprobe und Grafik'!$E$8+2*'Stichprobe und Grafik'!$E$9</f>
        <v>0.25852390172325879</v>
      </c>
      <c r="J5">
        <f>'Stichprobe und Grafik'!$E$8-3*'Stichprobe und Grafik'!$E$9</f>
        <v>7.9964147415111902E-2</v>
      </c>
      <c r="K5">
        <f>'Stichprobe und Grafik'!$E$8+3*'Stichprobe und Grafik'!$E$9</f>
        <v>0.29423585258488816</v>
      </c>
      <c r="L5">
        <f>IF(B5&gt;'Stichprobe und Grafik'!$E$11,1,0)</f>
        <v>0</v>
      </c>
      <c r="M5">
        <f>IF(B5&lt;'Stichprobe und Grafik'!$E$10,1,0)</f>
        <v>0</v>
      </c>
      <c r="P5" s="5"/>
      <c r="Q5" s="6"/>
      <c r="R5" s="6"/>
      <c r="S5" s="6"/>
      <c r="T5" s="6"/>
      <c r="V5" s="9"/>
      <c r="X5" s="9"/>
      <c r="Y5" s="7"/>
      <c r="Z5" s="7"/>
    </row>
    <row r="6" spans="1:26" x14ac:dyDescent="0.4">
      <c r="A6">
        <v>5</v>
      </c>
      <c r="B6">
        <f>'Stichprobe und Grafik'!B10</f>
        <v>0.18</v>
      </c>
      <c r="C6">
        <f t="shared" si="0"/>
        <v>0.18710000000000002</v>
      </c>
      <c r="D6">
        <f>'Stichprobe und Grafik'!$E$11</f>
        <v>0.27200000000000002</v>
      </c>
      <c r="E6">
        <f>'Stichprobe und Grafik'!$E$10</f>
        <v>0.16500000000000001</v>
      </c>
      <c r="F6" s="6">
        <f>'Stichprobe und Grafik'!$E$8-'Stichprobe und Grafik'!$E$9</f>
        <v>0.15138804913837065</v>
      </c>
      <c r="G6" s="6">
        <f>'Stichprobe und Grafik'!$E$8+'Stichprobe und Grafik'!$E$9</f>
        <v>0.22281195086162939</v>
      </c>
      <c r="H6">
        <f>'Stichprobe und Grafik'!$E$8-2*'Stichprobe und Grafik'!$E$9</f>
        <v>0.11567609827674127</v>
      </c>
      <c r="I6">
        <f>'Stichprobe und Grafik'!$E$8+2*'Stichprobe und Grafik'!$E$9</f>
        <v>0.25852390172325879</v>
      </c>
      <c r="J6">
        <f>'Stichprobe und Grafik'!$E$8-3*'Stichprobe und Grafik'!$E$9</f>
        <v>7.9964147415111902E-2</v>
      </c>
      <c r="K6">
        <f>'Stichprobe und Grafik'!$E$8+3*'Stichprobe und Grafik'!$E$9</f>
        <v>0.29423585258488816</v>
      </c>
      <c r="L6">
        <f>IF(B6&gt;'Stichprobe und Grafik'!$E$11,1,0)</f>
        <v>0</v>
      </c>
      <c r="M6">
        <f>IF(B6&lt;'Stichprobe und Grafik'!$E$10,1,0)</f>
        <v>0</v>
      </c>
      <c r="P6" s="5"/>
      <c r="Q6" s="6"/>
      <c r="R6" s="6"/>
      <c r="S6" s="6"/>
      <c r="T6" s="6"/>
      <c r="V6" s="9"/>
      <c r="X6" s="9"/>
      <c r="Y6" s="7"/>
      <c r="Z6" s="7"/>
    </row>
    <row r="7" spans="1:26" x14ac:dyDescent="0.4">
      <c r="A7">
        <v>6</v>
      </c>
      <c r="B7">
        <f>'Stichprobe und Grafik'!B11</f>
        <v>0.18</v>
      </c>
      <c r="C7">
        <f t="shared" si="0"/>
        <v>0.18710000000000002</v>
      </c>
      <c r="D7">
        <f>'Stichprobe und Grafik'!$E$11</f>
        <v>0.27200000000000002</v>
      </c>
      <c r="E7">
        <f>'Stichprobe und Grafik'!$E$10</f>
        <v>0.16500000000000001</v>
      </c>
      <c r="F7" s="6">
        <f>'Stichprobe und Grafik'!$E$8-'Stichprobe und Grafik'!$E$9</f>
        <v>0.15138804913837065</v>
      </c>
      <c r="G7" s="6">
        <f>'Stichprobe und Grafik'!$E$8+'Stichprobe und Grafik'!$E$9</f>
        <v>0.22281195086162939</v>
      </c>
      <c r="H7">
        <f>'Stichprobe und Grafik'!$E$8-2*'Stichprobe und Grafik'!$E$9</f>
        <v>0.11567609827674127</v>
      </c>
      <c r="I7">
        <f>'Stichprobe und Grafik'!$E$8+2*'Stichprobe und Grafik'!$E$9</f>
        <v>0.25852390172325879</v>
      </c>
      <c r="J7">
        <f>'Stichprobe und Grafik'!$E$8-3*'Stichprobe und Grafik'!$E$9</f>
        <v>7.9964147415111902E-2</v>
      </c>
      <c r="K7">
        <f>'Stichprobe und Grafik'!$E$8+3*'Stichprobe und Grafik'!$E$9</f>
        <v>0.29423585258488816</v>
      </c>
      <c r="L7">
        <f>IF(B7&gt;'Stichprobe und Grafik'!$E$11,1,0)</f>
        <v>0</v>
      </c>
      <c r="M7">
        <f>IF(B7&lt;'Stichprobe und Grafik'!$E$10,1,0)</f>
        <v>0</v>
      </c>
      <c r="P7" s="5"/>
      <c r="Q7" s="6"/>
      <c r="R7" s="6"/>
      <c r="S7" s="6"/>
      <c r="T7" s="6"/>
      <c r="V7" s="9"/>
      <c r="X7" s="9"/>
      <c r="Y7" s="7"/>
      <c r="Z7" s="7"/>
    </row>
    <row r="8" spans="1:26" x14ac:dyDescent="0.4">
      <c r="A8">
        <v>7</v>
      </c>
      <c r="B8">
        <f>'Stichprobe und Grafik'!B12</f>
        <v>0.18</v>
      </c>
      <c r="C8">
        <f t="shared" si="0"/>
        <v>0.18710000000000002</v>
      </c>
      <c r="D8">
        <f>'Stichprobe und Grafik'!$E$11</f>
        <v>0.27200000000000002</v>
      </c>
      <c r="E8">
        <f>'Stichprobe und Grafik'!$E$10</f>
        <v>0.16500000000000001</v>
      </c>
      <c r="F8" s="6">
        <f>'Stichprobe und Grafik'!$E$8-'Stichprobe und Grafik'!$E$9</f>
        <v>0.15138804913837065</v>
      </c>
      <c r="G8" s="6">
        <f>'Stichprobe und Grafik'!$E$8+'Stichprobe und Grafik'!$E$9</f>
        <v>0.22281195086162939</v>
      </c>
      <c r="H8">
        <f>'Stichprobe und Grafik'!$E$8-2*'Stichprobe und Grafik'!$E$9</f>
        <v>0.11567609827674127</v>
      </c>
      <c r="I8">
        <f>'Stichprobe und Grafik'!$E$8+2*'Stichprobe und Grafik'!$E$9</f>
        <v>0.25852390172325879</v>
      </c>
      <c r="J8">
        <f>'Stichprobe und Grafik'!$E$8-3*'Stichprobe und Grafik'!$E$9</f>
        <v>7.9964147415111902E-2</v>
      </c>
      <c r="K8">
        <f>'Stichprobe und Grafik'!$E$8+3*'Stichprobe und Grafik'!$E$9</f>
        <v>0.29423585258488816</v>
      </c>
      <c r="L8">
        <f>IF(B8&gt;'Stichprobe und Grafik'!$E$11,1,0)</f>
        <v>0</v>
      </c>
      <c r="M8">
        <f>IF(B8&lt;'Stichprobe und Grafik'!$E$10,1,0)</f>
        <v>0</v>
      </c>
      <c r="P8" s="5"/>
      <c r="Q8" s="6"/>
      <c r="R8" s="6"/>
      <c r="S8" s="6"/>
      <c r="T8" s="6"/>
      <c r="V8" s="9"/>
      <c r="X8" s="9"/>
      <c r="Y8" s="7"/>
      <c r="Z8" s="7"/>
    </row>
    <row r="9" spans="1:26" x14ac:dyDescent="0.4">
      <c r="A9">
        <v>8</v>
      </c>
      <c r="B9">
        <f>'Stichprobe und Grafik'!B13</f>
        <v>0.18</v>
      </c>
      <c r="C9">
        <f t="shared" si="0"/>
        <v>0.18710000000000002</v>
      </c>
      <c r="D9">
        <f>'Stichprobe und Grafik'!$E$11</f>
        <v>0.27200000000000002</v>
      </c>
      <c r="E9">
        <f>'Stichprobe und Grafik'!$E$10</f>
        <v>0.16500000000000001</v>
      </c>
      <c r="F9" s="6">
        <f>'Stichprobe und Grafik'!$E$8-'Stichprobe und Grafik'!$E$9</f>
        <v>0.15138804913837065</v>
      </c>
      <c r="G9" s="6">
        <f>'Stichprobe und Grafik'!$E$8+'Stichprobe und Grafik'!$E$9</f>
        <v>0.22281195086162939</v>
      </c>
      <c r="H9">
        <f>'Stichprobe und Grafik'!$E$8-2*'Stichprobe und Grafik'!$E$9</f>
        <v>0.11567609827674127</v>
      </c>
      <c r="I9">
        <f>'Stichprobe und Grafik'!$E$8+2*'Stichprobe und Grafik'!$E$9</f>
        <v>0.25852390172325879</v>
      </c>
      <c r="J9">
        <f>'Stichprobe und Grafik'!$E$8-3*'Stichprobe und Grafik'!$E$9</f>
        <v>7.9964147415111902E-2</v>
      </c>
      <c r="K9">
        <f>'Stichprobe und Grafik'!$E$8+3*'Stichprobe und Grafik'!$E$9</f>
        <v>0.29423585258488816</v>
      </c>
      <c r="L9">
        <f>IF(B9&gt;'Stichprobe und Grafik'!$E$11,1,0)</f>
        <v>0</v>
      </c>
      <c r="M9">
        <f>IF(B9&lt;'Stichprobe und Grafik'!$E$10,1,0)</f>
        <v>0</v>
      </c>
      <c r="P9" s="5"/>
      <c r="Q9" s="6"/>
      <c r="R9" s="6"/>
      <c r="S9" s="6"/>
      <c r="T9" s="6"/>
      <c r="V9" s="9"/>
      <c r="X9" s="9"/>
      <c r="Y9" s="7"/>
      <c r="Z9" s="7"/>
    </row>
    <row r="10" spans="1:26" x14ac:dyDescent="0.4">
      <c r="A10">
        <v>9</v>
      </c>
      <c r="B10">
        <f>'Stichprobe und Grafik'!B14</f>
        <v>0.19</v>
      </c>
      <c r="C10">
        <f t="shared" si="0"/>
        <v>0.18710000000000002</v>
      </c>
      <c r="D10">
        <f>'Stichprobe und Grafik'!$E$11</f>
        <v>0.27200000000000002</v>
      </c>
      <c r="E10">
        <f>'Stichprobe und Grafik'!$E$10</f>
        <v>0.16500000000000001</v>
      </c>
      <c r="F10" s="6">
        <f>'Stichprobe und Grafik'!$E$8-'Stichprobe und Grafik'!$E$9</f>
        <v>0.15138804913837065</v>
      </c>
      <c r="G10" s="6">
        <f>'Stichprobe und Grafik'!$E$8+'Stichprobe und Grafik'!$E$9</f>
        <v>0.22281195086162939</v>
      </c>
      <c r="H10">
        <f>'Stichprobe und Grafik'!$E$8-2*'Stichprobe und Grafik'!$E$9</f>
        <v>0.11567609827674127</v>
      </c>
      <c r="I10">
        <f>'Stichprobe und Grafik'!$E$8+2*'Stichprobe und Grafik'!$E$9</f>
        <v>0.25852390172325879</v>
      </c>
      <c r="J10">
        <f>'Stichprobe und Grafik'!$E$8-3*'Stichprobe und Grafik'!$E$9</f>
        <v>7.9964147415111902E-2</v>
      </c>
      <c r="K10">
        <f>'Stichprobe und Grafik'!$E$8+3*'Stichprobe und Grafik'!$E$9</f>
        <v>0.29423585258488816</v>
      </c>
      <c r="L10">
        <f>IF(B10&gt;'Stichprobe und Grafik'!$E$11,1,0)</f>
        <v>0</v>
      </c>
      <c r="M10">
        <f>IF(B10&lt;'Stichprobe und Grafik'!$E$10,1,0)</f>
        <v>0</v>
      </c>
      <c r="P10" s="5"/>
      <c r="Q10" s="6"/>
      <c r="R10" s="6"/>
      <c r="S10" s="6"/>
      <c r="T10" s="6"/>
      <c r="V10" s="9"/>
      <c r="X10" s="9"/>
      <c r="Y10" s="7"/>
      <c r="Z10" s="7"/>
    </row>
    <row r="11" spans="1:26" x14ac:dyDescent="0.4">
      <c r="A11">
        <v>10</v>
      </c>
      <c r="B11">
        <f>'Stichprobe und Grafik'!B15</f>
        <v>0.17</v>
      </c>
      <c r="C11">
        <f t="shared" si="0"/>
        <v>0.18710000000000002</v>
      </c>
      <c r="D11">
        <f>'Stichprobe und Grafik'!$E$11</f>
        <v>0.27200000000000002</v>
      </c>
      <c r="E11">
        <f>'Stichprobe und Grafik'!$E$10</f>
        <v>0.16500000000000001</v>
      </c>
      <c r="F11" s="6">
        <f>'Stichprobe und Grafik'!$E$8-'Stichprobe und Grafik'!$E$9</f>
        <v>0.15138804913837065</v>
      </c>
      <c r="G11" s="6">
        <f>'Stichprobe und Grafik'!$E$8+'Stichprobe und Grafik'!$E$9</f>
        <v>0.22281195086162939</v>
      </c>
      <c r="H11">
        <f>'Stichprobe und Grafik'!$E$8-2*'Stichprobe und Grafik'!$E$9</f>
        <v>0.11567609827674127</v>
      </c>
      <c r="I11">
        <f>'Stichprobe und Grafik'!$E$8+2*'Stichprobe und Grafik'!$E$9</f>
        <v>0.25852390172325879</v>
      </c>
      <c r="J11">
        <f>'Stichprobe und Grafik'!$E$8-3*'Stichprobe und Grafik'!$E$9</f>
        <v>7.9964147415111902E-2</v>
      </c>
      <c r="K11">
        <f>'Stichprobe und Grafik'!$E$8+3*'Stichprobe und Grafik'!$E$9</f>
        <v>0.29423585258488816</v>
      </c>
      <c r="L11">
        <f>IF(B11&gt;'Stichprobe und Grafik'!$E$11,1,0)</f>
        <v>0</v>
      </c>
      <c r="M11">
        <f>IF(B11&lt;'Stichprobe und Grafik'!$E$10,1,0)</f>
        <v>0</v>
      </c>
      <c r="P11" s="5"/>
      <c r="Q11" s="6"/>
      <c r="R11" s="6"/>
      <c r="S11" s="6"/>
      <c r="T11" s="6"/>
      <c r="V11" s="9"/>
      <c r="X11" s="9"/>
      <c r="Y11" s="7"/>
      <c r="Z11" s="7"/>
    </row>
    <row r="12" spans="1:26" x14ac:dyDescent="0.4">
      <c r="A12">
        <v>11</v>
      </c>
      <c r="B12">
        <f>'Stichprobe und Grafik'!B16</f>
        <v>0.2</v>
      </c>
      <c r="C12">
        <f t="shared" si="0"/>
        <v>0.18710000000000002</v>
      </c>
      <c r="D12">
        <f>'Stichprobe und Grafik'!$E$11</f>
        <v>0.27200000000000002</v>
      </c>
      <c r="E12">
        <f>'Stichprobe und Grafik'!$E$10</f>
        <v>0.16500000000000001</v>
      </c>
      <c r="F12" s="6">
        <f>'Stichprobe und Grafik'!$E$8-'Stichprobe und Grafik'!$E$9</f>
        <v>0.15138804913837065</v>
      </c>
      <c r="G12" s="6">
        <f>'Stichprobe und Grafik'!$E$8+'Stichprobe und Grafik'!$E$9</f>
        <v>0.22281195086162939</v>
      </c>
      <c r="H12">
        <f>'Stichprobe und Grafik'!$E$8-2*'Stichprobe und Grafik'!$E$9</f>
        <v>0.11567609827674127</v>
      </c>
      <c r="I12">
        <f>'Stichprobe und Grafik'!$E$8+2*'Stichprobe und Grafik'!$E$9</f>
        <v>0.25852390172325879</v>
      </c>
      <c r="J12">
        <f>'Stichprobe und Grafik'!$E$8-3*'Stichprobe und Grafik'!$E$9</f>
        <v>7.9964147415111902E-2</v>
      </c>
      <c r="K12">
        <f>'Stichprobe und Grafik'!$E$8+3*'Stichprobe und Grafik'!$E$9</f>
        <v>0.29423585258488816</v>
      </c>
      <c r="L12">
        <f>IF(B12&gt;'Stichprobe und Grafik'!$E$11,1,0)</f>
        <v>0</v>
      </c>
      <c r="M12">
        <f>IF(B12&lt;'Stichprobe und Grafik'!$E$10,1,0)</f>
        <v>0</v>
      </c>
      <c r="P12" s="5"/>
      <c r="Q12" s="6"/>
      <c r="R12" s="6"/>
      <c r="S12" s="6"/>
      <c r="T12" s="6"/>
      <c r="V12" s="9"/>
      <c r="X12" s="9"/>
      <c r="Y12" s="7"/>
      <c r="Z12" s="7"/>
    </row>
    <row r="13" spans="1:26" x14ac:dyDescent="0.4">
      <c r="A13">
        <v>12</v>
      </c>
      <c r="B13">
        <f>'Stichprobe und Grafik'!B17</f>
        <v>0.2</v>
      </c>
      <c r="C13">
        <f t="shared" si="0"/>
        <v>0.18710000000000002</v>
      </c>
      <c r="D13">
        <f>'Stichprobe und Grafik'!$E$11</f>
        <v>0.27200000000000002</v>
      </c>
      <c r="E13">
        <f>'Stichprobe und Grafik'!$E$10</f>
        <v>0.16500000000000001</v>
      </c>
      <c r="F13" s="6">
        <f>'Stichprobe und Grafik'!$E$8-'Stichprobe und Grafik'!$E$9</f>
        <v>0.15138804913837065</v>
      </c>
      <c r="G13" s="6">
        <f>'Stichprobe und Grafik'!$E$8+'Stichprobe und Grafik'!$E$9</f>
        <v>0.22281195086162939</v>
      </c>
      <c r="H13">
        <f>'Stichprobe und Grafik'!$E$8-2*'Stichprobe und Grafik'!$E$9</f>
        <v>0.11567609827674127</v>
      </c>
      <c r="I13">
        <f>'Stichprobe und Grafik'!$E$8+2*'Stichprobe und Grafik'!$E$9</f>
        <v>0.25852390172325879</v>
      </c>
      <c r="J13">
        <f>'Stichprobe und Grafik'!$E$8-3*'Stichprobe und Grafik'!$E$9</f>
        <v>7.9964147415111902E-2</v>
      </c>
      <c r="K13">
        <f>'Stichprobe und Grafik'!$E$8+3*'Stichprobe und Grafik'!$E$9</f>
        <v>0.29423585258488816</v>
      </c>
      <c r="L13">
        <f>IF(B13&gt;'Stichprobe und Grafik'!$E$11,1,0)</f>
        <v>0</v>
      </c>
      <c r="M13">
        <f>IF(B13&lt;'Stichprobe und Grafik'!$E$10,1,0)</f>
        <v>0</v>
      </c>
      <c r="P13" s="5"/>
      <c r="Q13" s="6"/>
      <c r="R13" s="6"/>
      <c r="S13" s="6"/>
      <c r="T13" s="6"/>
      <c r="V13" s="9"/>
      <c r="X13" s="9"/>
      <c r="Y13" s="7"/>
      <c r="Z13" s="7"/>
    </row>
    <row r="14" spans="1:26" x14ac:dyDescent="0.4">
      <c r="A14">
        <v>13</v>
      </c>
      <c r="B14">
        <f>'Stichprobe und Grafik'!B18</f>
        <v>0.2</v>
      </c>
      <c r="C14">
        <f t="shared" si="0"/>
        <v>0.18710000000000002</v>
      </c>
      <c r="D14">
        <f>'Stichprobe und Grafik'!$E$11</f>
        <v>0.27200000000000002</v>
      </c>
      <c r="E14">
        <f>'Stichprobe und Grafik'!$E$10</f>
        <v>0.16500000000000001</v>
      </c>
      <c r="F14" s="6">
        <f>'Stichprobe und Grafik'!$E$8-'Stichprobe und Grafik'!$E$9</f>
        <v>0.15138804913837065</v>
      </c>
      <c r="G14" s="6">
        <f>'Stichprobe und Grafik'!$E$8+'Stichprobe und Grafik'!$E$9</f>
        <v>0.22281195086162939</v>
      </c>
      <c r="H14">
        <f>'Stichprobe und Grafik'!$E$8-2*'Stichprobe und Grafik'!$E$9</f>
        <v>0.11567609827674127</v>
      </c>
      <c r="I14">
        <f>'Stichprobe und Grafik'!$E$8+2*'Stichprobe und Grafik'!$E$9</f>
        <v>0.25852390172325879</v>
      </c>
      <c r="J14">
        <f>'Stichprobe und Grafik'!$E$8-3*'Stichprobe und Grafik'!$E$9</f>
        <v>7.9964147415111902E-2</v>
      </c>
      <c r="K14">
        <f>'Stichprobe und Grafik'!$E$8+3*'Stichprobe und Grafik'!$E$9</f>
        <v>0.29423585258488816</v>
      </c>
      <c r="L14">
        <f>IF(B14&gt;'Stichprobe und Grafik'!$E$11,1,0)</f>
        <v>0</v>
      </c>
      <c r="M14">
        <f>IF(B14&lt;'Stichprobe und Grafik'!$E$10,1,0)</f>
        <v>0</v>
      </c>
      <c r="P14" s="5"/>
      <c r="Q14" s="6"/>
      <c r="R14" s="6"/>
      <c r="S14" s="6"/>
      <c r="T14" s="6"/>
      <c r="V14" s="9"/>
      <c r="X14" s="9"/>
      <c r="Y14" s="7"/>
      <c r="Z14" s="7"/>
    </row>
    <row r="15" spans="1:26" x14ac:dyDescent="0.4">
      <c r="A15">
        <v>14</v>
      </c>
      <c r="B15">
        <f>'Stichprobe und Grafik'!B19</f>
        <v>0.21</v>
      </c>
      <c r="C15">
        <f t="shared" si="0"/>
        <v>0.18710000000000002</v>
      </c>
      <c r="D15">
        <f>'Stichprobe und Grafik'!$E$11</f>
        <v>0.27200000000000002</v>
      </c>
      <c r="E15">
        <f>'Stichprobe und Grafik'!$E$10</f>
        <v>0.16500000000000001</v>
      </c>
      <c r="F15" s="6">
        <f>'Stichprobe und Grafik'!$E$8-'Stichprobe und Grafik'!$E$9</f>
        <v>0.15138804913837065</v>
      </c>
      <c r="G15" s="6">
        <f>'Stichprobe und Grafik'!$E$8+'Stichprobe und Grafik'!$E$9</f>
        <v>0.22281195086162939</v>
      </c>
      <c r="H15">
        <f>'Stichprobe und Grafik'!$E$8-2*'Stichprobe und Grafik'!$E$9</f>
        <v>0.11567609827674127</v>
      </c>
      <c r="I15">
        <f>'Stichprobe und Grafik'!$E$8+2*'Stichprobe und Grafik'!$E$9</f>
        <v>0.25852390172325879</v>
      </c>
      <c r="J15">
        <f>'Stichprobe und Grafik'!$E$8-3*'Stichprobe und Grafik'!$E$9</f>
        <v>7.9964147415111902E-2</v>
      </c>
      <c r="K15">
        <f>'Stichprobe und Grafik'!$E$8+3*'Stichprobe und Grafik'!$E$9</f>
        <v>0.29423585258488816</v>
      </c>
      <c r="L15">
        <f>IF(B15&gt;'Stichprobe und Grafik'!$E$11,1,0)</f>
        <v>0</v>
      </c>
      <c r="M15">
        <f>IF(B15&lt;'Stichprobe und Grafik'!$E$10,1,0)</f>
        <v>0</v>
      </c>
      <c r="P15" s="5"/>
      <c r="Q15" s="6"/>
      <c r="R15" s="6"/>
      <c r="S15" s="6"/>
      <c r="T15" s="6"/>
      <c r="V15" s="9"/>
      <c r="X15" s="9"/>
      <c r="Y15" s="7"/>
      <c r="Z15" s="7"/>
    </row>
    <row r="16" spans="1:26" x14ac:dyDescent="0.4">
      <c r="A16">
        <v>15</v>
      </c>
      <c r="B16">
        <f>'Stichprobe und Grafik'!B20</f>
        <v>0.22</v>
      </c>
      <c r="C16">
        <f t="shared" si="0"/>
        <v>0.18710000000000002</v>
      </c>
      <c r="D16">
        <f>'Stichprobe und Grafik'!$E$11</f>
        <v>0.27200000000000002</v>
      </c>
      <c r="E16">
        <f>'Stichprobe und Grafik'!$E$10</f>
        <v>0.16500000000000001</v>
      </c>
      <c r="F16" s="6">
        <f>'Stichprobe und Grafik'!$E$8-'Stichprobe und Grafik'!$E$9</f>
        <v>0.15138804913837065</v>
      </c>
      <c r="G16" s="6">
        <f>'Stichprobe und Grafik'!$E$8+'Stichprobe und Grafik'!$E$9</f>
        <v>0.22281195086162939</v>
      </c>
      <c r="H16">
        <f>'Stichprobe und Grafik'!$E$8-2*'Stichprobe und Grafik'!$E$9</f>
        <v>0.11567609827674127</v>
      </c>
      <c r="I16">
        <f>'Stichprobe und Grafik'!$E$8+2*'Stichprobe und Grafik'!$E$9</f>
        <v>0.25852390172325879</v>
      </c>
      <c r="J16">
        <f>'Stichprobe und Grafik'!$E$8-3*'Stichprobe und Grafik'!$E$9</f>
        <v>7.9964147415111902E-2</v>
      </c>
      <c r="K16">
        <f>'Stichprobe und Grafik'!$E$8+3*'Stichprobe und Grafik'!$E$9</f>
        <v>0.29423585258488816</v>
      </c>
      <c r="L16">
        <f>IF(B16&gt;'Stichprobe und Grafik'!$E$11,1,0)</f>
        <v>0</v>
      </c>
      <c r="M16">
        <f>IF(B16&lt;'Stichprobe und Grafik'!$E$10,1,0)</f>
        <v>0</v>
      </c>
    </row>
    <row r="17" spans="1:20" x14ac:dyDescent="0.4">
      <c r="A17">
        <v>16</v>
      </c>
      <c r="B17">
        <f>'Stichprobe und Grafik'!B21</f>
        <v>0.23</v>
      </c>
      <c r="C17">
        <f t="shared" si="0"/>
        <v>0.18710000000000002</v>
      </c>
      <c r="D17">
        <f>'Stichprobe und Grafik'!$E$11</f>
        <v>0.27200000000000002</v>
      </c>
      <c r="E17">
        <f>'Stichprobe und Grafik'!$E$10</f>
        <v>0.16500000000000001</v>
      </c>
      <c r="F17" s="6">
        <f>'Stichprobe und Grafik'!$E$8-'Stichprobe und Grafik'!$E$9</f>
        <v>0.15138804913837065</v>
      </c>
      <c r="G17" s="6">
        <f>'Stichprobe und Grafik'!$E$8+'Stichprobe und Grafik'!$E$9</f>
        <v>0.22281195086162939</v>
      </c>
      <c r="H17">
        <f>'Stichprobe und Grafik'!$E$8-2*'Stichprobe und Grafik'!$E$9</f>
        <v>0.11567609827674127</v>
      </c>
      <c r="I17">
        <f>'Stichprobe und Grafik'!$E$8+2*'Stichprobe und Grafik'!$E$9</f>
        <v>0.25852390172325879</v>
      </c>
      <c r="J17">
        <f>'Stichprobe und Grafik'!$E$8-3*'Stichprobe und Grafik'!$E$9</f>
        <v>7.9964147415111902E-2</v>
      </c>
      <c r="K17">
        <f>'Stichprobe und Grafik'!$E$8+3*'Stichprobe und Grafik'!$E$9</f>
        <v>0.29423585258488816</v>
      </c>
      <c r="L17">
        <f>IF(B17&gt;'Stichprobe und Grafik'!$E$11,1,0)</f>
        <v>0</v>
      </c>
      <c r="M17">
        <f>IF(B17&lt;'Stichprobe und Grafik'!$E$10,1,0)</f>
        <v>0</v>
      </c>
      <c r="Q17" s="6"/>
      <c r="R17" s="6"/>
      <c r="S17" s="6"/>
      <c r="T17" s="6"/>
    </row>
    <row r="18" spans="1:20" x14ac:dyDescent="0.4">
      <c r="A18">
        <v>17</v>
      </c>
      <c r="B18">
        <f>'Stichprobe und Grafik'!B22</f>
        <v>0.25</v>
      </c>
      <c r="C18">
        <f t="shared" si="0"/>
        <v>0.18710000000000002</v>
      </c>
      <c r="D18">
        <f>'Stichprobe und Grafik'!$E$11</f>
        <v>0.27200000000000002</v>
      </c>
      <c r="E18">
        <f>'Stichprobe und Grafik'!$E$10</f>
        <v>0.16500000000000001</v>
      </c>
      <c r="F18" s="6">
        <f>'Stichprobe und Grafik'!$E$8-'Stichprobe und Grafik'!$E$9</f>
        <v>0.15138804913837065</v>
      </c>
      <c r="G18" s="6">
        <f>'Stichprobe und Grafik'!$E$8+'Stichprobe und Grafik'!$E$9</f>
        <v>0.22281195086162939</v>
      </c>
      <c r="H18">
        <f>'Stichprobe und Grafik'!$E$8-2*'Stichprobe und Grafik'!$E$9</f>
        <v>0.11567609827674127</v>
      </c>
      <c r="I18">
        <f>'Stichprobe und Grafik'!$E$8+2*'Stichprobe und Grafik'!$E$9</f>
        <v>0.25852390172325879</v>
      </c>
      <c r="J18">
        <f>'Stichprobe und Grafik'!$E$8-3*'Stichprobe und Grafik'!$E$9</f>
        <v>7.9964147415111902E-2</v>
      </c>
      <c r="K18">
        <f>'Stichprobe und Grafik'!$E$8+3*'Stichprobe und Grafik'!$E$9</f>
        <v>0.29423585258488816</v>
      </c>
      <c r="L18">
        <f>IF(B18&gt;'Stichprobe und Grafik'!$E$11,1,0)</f>
        <v>0</v>
      </c>
      <c r="M18">
        <f>IF(B18&lt;'Stichprobe und Grafik'!$E$10,1,0)</f>
        <v>0</v>
      </c>
      <c r="Q18" s="6"/>
      <c r="R18" s="6"/>
      <c r="S18" s="6"/>
      <c r="T18" s="6"/>
    </row>
    <row r="19" spans="1:20" x14ac:dyDescent="0.4">
      <c r="A19">
        <v>18</v>
      </c>
      <c r="B19">
        <f>'Stichprobe und Grafik'!B23</f>
        <v>0.25</v>
      </c>
      <c r="C19">
        <f t="shared" si="0"/>
        <v>0.18710000000000002</v>
      </c>
      <c r="D19">
        <f>'Stichprobe und Grafik'!$E$11</f>
        <v>0.27200000000000002</v>
      </c>
      <c r="E19">
        <f>'Stichprobe und Grafik'!$E$10</f>
        <v>0.16500000000000001</v>
      </c>
      <c r="F19" s="6">
        <f>'Stichprobe und Grafik'!$E$8-'Stichprobe und Grafik'!$E$9</f>
        <v>0.15138804913837065</v>
      </c>
      <c r="G19" s="6">
        <f>'Stichprobe und Grafik'!$E$8+'Stichprobe und Grafik'!$E$9</f>
        <v>0.22281195086162939</v>
      </c>
      <c r="H19">
        <f>'Stichprobe und Grafik'!$E$8-2*'Stichprobe und Grafik'!$E$9</f>
        <v>0.11567609827674127</v>
      </c>
      <c r="I19">
        <f>'Stichprobe und Grafik'!$E$8+2*'Stichprobe und Grafik'!$E$9</f>
        <v>0.25852390172325879</v>
      </c>
      <c r="J19">
        <f>'Stichprobe und Grafik'!$E$8-3*'Stichprobe und Grafik'!$E$9</f>
        <v>7.9964147415111902E-2</v>
      </c>
      <c r="K19">
        <f>'Stichprobe und Grafik'!$E$8+3*'Stichprobe und Grafik'!$E$9</f>
        <v>0.29423585258488816</v>
      </c>
      <c r="L19">
        <f>IF(B19&gt;'Stichprobe und Grafik'!$E$11,1,0)</f>
        <v>0</v>
      </c>
      <c r="M19">
        <f>IF(B19&lt;'Stichprobe und Grafik'!$E$10,1,0)</f>
        <v>0</v>
      </c>
      <c r="Q19" s="6"/>
      <c r="R19" s="8"/>
      <c r="S19" s="6"/>
      <c r="T19" s="6"/>
    </row>
    <row r="20" spans="1:20" x14ac:dyDescent="0.4">
      <c r="A20">
        <v>19</v>
      </c>
      <c r="B20">
        <f>'Stichprobe und Grafik'!B24</f>
        <v>0.25</v>
      </c>
      <c r="C20">
        <f t="shared" si="0"/>
        <v>0.18710000000000002</v>
      </c>
      <c r="D20">
        <f>'Stichprobe und Grafik'!$E$11</f>
        <v>0.27200000000000002</v>
      </c>
      <c r="E20">
        <f>'Stichprobe und Grafik'!$E$10</f>
        <v>0.16500000000000001</v>
      </c>
      <c r="F20" s="6">
        <f>'Stichprobe und Grafik'!$E$8-'Stichprobe und Grafik'!$E$9</f>
        <v>0.15138804913837065</v>
      </c>
      <c r="G20" s="6">
        <f>'Stichprobe und Grafik'!$E$8+'Stichprobe und Grafik'!$E$9</f>
        <v>0.22281195086162939</v>
      </c>
      <c r="H20">
        <f>'Stichprobe und Grafik'!$E$8-2*'Stichprobe und Grafik'!$E$9</f>
        <v>0.11567609827674127</v>
      </c>
      <c r="I20">
        <f>'Stichprobe und Grafik'!$E$8+2*'Stichprobe und Grafik'!$E$9</f>
        <v>0.25852390172325879</v>
      </c>
      <c r="J20">
        <f>'Stichprobe und Grafik'!$E$8-3*'Stichprobe und Grafik'!$E$9</f>
        <v>7.9964147415111902E-2</v>
      </c>
      <c r="K20">
        <f>'Stichprobe und Grafik'!$E$8+3*'Stichprobe und Grafik'!$E$9</f>
        <v>0.29423585258488816</v>
      </c>
      <c r="L20">
        <f>IF(B20&gt;'Stichprobe und Grafik'!$E$11,1,0)</f>
        <v>0</v>
      </c>
      <c r="M20">
        <f>IF(B20&lt;'Stichprobe und Grafik'!$E$10,1,0)</f>
        <v>0</v>
      </c>
      <c r="Q20" s="6"/>
      <c r="R20" s="8"/>
      <c r="S20" s="6"/>
      <c r="T20" s="6"/>
    </row>
    <row r="21" spans="1:20" x14ac:dyDescent="0.4">
      <c r="A21">
        <v>20</v>
      </c>
      <c r="B21">
        <f>'Stichprobe und Grafik'!B25</f>
        <v>0.24</v>
      </c>
      <c r="C21">
        <f t="shared" si="0"/>
        <v>0.18710000000000002</v>
      </c>
      <c r="D21">
        <f>'Stichprobe und Grafik'!$E$11</f>
        <v>0.27200000000000002</v>
      </c>
      <c r="E21">
        <f>'Stichprobe und Grafik'!$E$10</f>
        <v>0.16500000000000001</v>
      </c>
      <c r="F21" s="6">
        <f>'Stichprobe und Grafik'!$E$8-'Stichprobe und Grafik'!$E$9</f>
        <v>0.15138804913837065</v>
      </c>
      <c r="G21" s="6">
        <f>'Stichprobe und Grafik'!$E$8+'Stichprobe und Grafik'!$E$9</f>
        <v>0.22281195086162939</v>
      </c>
      <c r="H21">
        <f>'Stichprobe und Grafik'!$E$8-2*'Stichprobe und Grafik'!$E$9</f>
        <v>0.11567609827674127</v>
      </c>
      <c r="I21">
        <f>'Stichprobe und Grafik'!$E$8+2*'Stichprobe und Grafik'!$E$9</f>
        <v>0.25852390172325879</v>
      </c>
      <c r="J21">
        <f>'Stichprobe und Grafik'!$E$8-3*'Stichprobe und Grafik'!$E$9</f>
        <v>7.9964147415111902E-2</v>
      </c>
      <c r="K21">
        <f>'Stichprobe und Grafik'!$E$8+3*'Stichprobe und Grafik'!$E$9</f>
        <v>0.29423585258488816</v>
      </c>
      <c r="L21">
        <f>IF(B21&gt;'Stichprobe und Grafik'!$E$11,1,0)</f>
        <v>0</v>
      </c>
      <c r="M21">
        <f>IF(B21&lt;'Stichprobe und Grafik'!$E$10,1,0)</f>
        <v>0</v>
      </c>
      <c r="Q21" s="6"/>
      <c r="R21" s="8"/>
      <c r="S21" s="6"/>
      <c r="T21" s="6"/>
    </row>
    <row r="22" spans="1:20" x14ac:dyDescent="0.4">
      <c r="A22">
        <v>21</v>
      </c>
      <c r="B22">
        <f>'Stichprobe und Grafik'!B26</f>
        <v>0.24</v>
      </c>
      <c r="C22">
        <f t="shared" si="0"/>
        <v>0.18710000000000002</v>
      </c>
      <c r="D22">
        <f>'Stichprobe und Grafik'!$E$11</f>
        <v>0.27200000000000002</v>
      </c>
      <c r="E22">
        <f>'Stichprobe und Grafik'!$E$10</f>
        <v>0.16500000000000001</v>
      </c>
      <c r="F22" s="6">
        <f>'Stichprobe und Grafik'!$E$8-'Stichprobe und Grafik'!$E$9</f>
        <v>0.15138804913837065</v>
      </c>
      <c r="G22" s="6">
        <f>'Stichprobe und Grafik'!$E$8+'Stichprobe und Grafik'!$E$9</f>
        <v>0.22281195086162939</v>
      </c>
      <c r="H22">
        <f>'Stichprobe und Grafik'!$E$8-2*'Stichprobe und Grafik'!$E$9</f>
        <v>0.11567609827674127</v>
      </c>
      <c r="I22">
        <f>'Stichprobe und Grafik'!$E$8+2*'Stichprobe und Grafik'!$E$9</f>
        <v>0.25852390172325879</v>
      </c>
      <c r="J22">
        <f>'Stichprobe und Grafik'!$E$8-3*'Stichprobe und Grafik'!$E$9</f>
        <v>7.9964147415111902E-2</v>
      </c>
      <c r="K22">
        <f>'Stichprobe und Grafik'!$E$8+3*'Stichprobe und Grafik'!$E$9</f>
        <v>0.29423585258488816</v>
      </c>
      <c r="L22">
        <f>IF(B22&gt;'Stichprobe und Grafik'!$E$11,1,0)</f>
        <v>0</v>
      </c>
      <c r="M22">
        <f>IF(B22&lt;'Stichprobe und Grafik'!$E$10,1,0)</f>
        <v>0</v>
      </c>
      <c r="Q22" s="6"/>
      <c r="R22" s="8"/>
      <c r="S22" s="6"/>
      <c r="T22" s="6"/>
    </row>
    <row r="23" spans="1:20" x14ac:dyDescent="0.4">
      <c r="A23">
        <v>22</v>
      </c>
      <c r="B23">
        <f>'Stichprobe und Grafik'!B27</f>
        <v>0.22</v>
      </c>
      <c r="C23">
        <f t="shared" si="0"/>
        <v>0.18710000000000002</v>
      </c>
      <c r="D23">
        <f>'Stichprobe und Grafik'!$E$11</f>
        <v>0.27200000000000002</v>
      </c>
      <c r="E23">
        <f>'Stichprobe und Grafik'!$E$10</f>
        <v>0.16500000000000001</v>
      </c>
      <c r="F23" s="6">
        <f>'Stichprobe und Grafik'!$E$8-'Stichprobe und Grafik'!$E$9</f>
        <v>0.15138804913837065</v>
      </c>
      <c r="G23" s="6">
        <f>'Stichprobe und Grafik'!$E$8+'Stichprobe und Grafik'!$E$9</f>
        <v>0.22281195086162939</v>
      </c>
      <c r="H23">
        <f>'Stichprobe und Grafik'!$E$8-2*'Stichprobe und Grafik'!$E$9</f>
        <v>0.11567609827674127</v>
      </c>
      <c r="I23">
        <f>'Stichprobe und Grafik'!$E$8+2*'Stichprobe und Grafik'!$E$9</f>
        <v>0.25852390172325879</v>
      </c>
      <c r="J23">
        <f>'Stichprobe und Grafik'!$E$8-3*'Stichprobe und Grafik'!$E$9</f>
        <v>7.9964147415111902E-2</v>
      </c>
      <c r="K23">
        <f>'Stichprobe und Grafik'!$E$8+3*'Stichprobe und Grafik'!$E$9</f>
        <v>0.29423585258488816</v>
      </c>
      <c r="L23">
        <f>IF(B23&gt;'Stichprobe und Grafik'!$E$11,1,0)</f>
        <v>0</v>
      </c>
      <c r="M23">
        <f>IF(B23&lt;'Stichprobe und Grafik'!$E$10,1,0)</f>
        <v>0</v>
      </c>
      <c r="Q23" s="6"/>
      <c r="R23" s="8"/>
      <c r="S23" s="6"/>
      <c r="T23" s="6"/>
    </row>
    <row r="24" spans="1:20" x14ac:dyDescent="0.4">
      <c r="A24">
        <v>23</v>
      </c>
      <c r="B24">
        <f>'Stichprobe und Grafik'!B28</f>
        <v>0.24</v>
      </c>
      <c r="C24">
        <f t="shared" si="0"/>
        <v>0.18710000000000002</v>
      </c>
      <c r="D24">
        <f>'Stichprobe und Grafik'!$E$11</f>
        <v>0.27200000000000002</v>
      </c>
      <c r="E24">
        <f>'Stichprobe und Grafik'!$E$10</f>
        <v>0.16500000000000001</v>
      </c>
      <c r="F24" s="6">
        <f>'Stichprobe und Grafik'!$E$8-'Stichprobe und Grafik'!$E$9</f>
        <v>0.15138804913837065</v>
      </c>
      <c r="G24" s="6">
        <f>'Stichprobe und Grafik'!$E$8+'Stichprobe und Grafik'!$E$9</f>
        <v>0.22281195086162939</v>
      </c>
      <c r="H24">
        <f>'Stichprobe und Grafik'!$E$8-2*'Stichprobe und Grafik'!$E$9</f>
        <v>0.11567609827674127</v>
      </c>
      <c r="I24">
        <f>'Stichprobe und Grafik'!$E$8+2*'Stichprobe und Grafik'!$E$9</f>
        <v>0.25852390172325879</v>
      </c>
      <c r="J24">
        <f>'Stichprobe und Grafik'!$E$8-3*'Stichprobe und Grafik'!$E$9</f>
        <v>7.9964147415111902E-2</v>
      </c>
      <c r="K24">
        <f>'Stichprobe und Grafik'!$E$8+3*'Stichprobe und Grafik'!$E$9</f>
        <v>0.29423585258488816</v>
      </c>
      <c r="L24">
        <f>IF(B24&gt;'Stichprobe und Grafik'!$E$11,1,0)</f>
        <v>0</v>
      </c>
      <c r="M24">
        <f>IF(B24&lt;'Stichprobe und Grafik'!$E$10,1,0)</f>
        <v>0</v>
      </c>
      <c r="Q24" s="6"/>
      <c r="R24" s="8"/>
      <c r="S24" s="6"/>
      <c r="T24" s="6"/>
    </row>
    <row r="25" spans="1:20" x14ac:dyDescent="0.4">
      <c r="A25">
        <v>24</v>
      </c>
      <c r="B25">
        <f>'Stichprobe und Grafik'!B29</f>
        <v>0.25</v>
      </c>
      <c r="C25">
        <f t="shared" si="0"/>
        <v>0.18710000000000002</v>
      </c>
      <c r="D25">
        <f>'Stichprobe und Grafik'!$E$11</f>
        <v>0.27200000000000002</v>
      </c>
      <c r="E25">
        <f>'Stichprobe und Grafik'!$E$10</f>
        <v>0.16500000000000001</v>
      </c>
      <c r="F25" s="6">
        <f>'Stichprobe und Grafik'!$E$8-'Stichprobe und Grafik'!$E$9</f>
        <v>0.15138804913837065</v>
      </c>
      <c r="G25" s="6">
        <f>'Stichprobe und Grafik'!$E$8+'Stichprobe und Grafik'!$E$9</f>
        <v>0.22281195086162939</v>
      </c>
      <c r="H25">
        <f>'Stichprobe und Grafik'!$E$8-2*'Stichprobe und Grafik'!$E$9</f>
        <v>0.11567609827674127</v>
      </c>
      <c r="I25">
        <f>'Stichprobe und Grafik'!$E$8+2*'Stichprobe und Grafik'!$E$9</f>
        <v>0.25852390172325879</v>
      </c>
      <c r="J25">
        <f>'Stichprobe und Grafik'!$E$8-3*'Stichprobe und Grafik'!$E$9</f>
        <v>7.9964147415111902E-2</v>
      </c>
      <c r="K25">
        <f>'Stichprobe und Grafik'!$E$8+3*'Stichprobe und Grafik'!$E$9</f>
        <v>0.29423585258488816</v>
      </c>
      <c r="L25">
        <f>IF(B25&gt;'Stichprobe und Grafik'!$E$11,1,0)</f>
        <v>0</v>
      </c>
      <c r="M25">
        <f>IF(B25&lt;'Stichprobe und Grafik'!$E$10,1,0)</f>
        <v>0</v>
      </c>
      <c r="Q25" s="6"/>
      <c r="R25" s="8"/>
      <c r="S25" s="6"/>
      <c r="T25" s="6"/>
    </row>
    <row r="26" spans="1:20" x14ac:dyDescent="0.4">
      <c r="A26">
        <v>25</v>
      </c>
      <c r="B26">
        <f>'Stichprobe und Grafik'!B30</f>
        <v>0.25</v>
      </c>
      <c r="C26">
        <f t="shared" si="0"/>
        <v>0.18710000000000002</v>
      </c>
      <c r="D26">
        <f>'Stichprobe und Grafik'!$E$11</f>
        <v>0.27200000000000002</v>
      </c>
      <c r="E26">
        <f>'Stichprobe und Grafik'!$E$10</f>
        <v>0.16500000000000001</v>
      </c>
      <c r="F26" s="6">
        <f>'Stichprobe und Grafik'!$E$8-'Stichprobe und Grafik'!$E$9</f>
        <v>0.15138804913837065</v>
      </c>
      <c r="G26" s="6">
        <f>'Stichprobe und Grafik'!$E$8+'Stichprobe und Grafik'!$E$9</f>
        <v>0.22281195086162939</v>
      </c>
      <c r="H26">
        <f>'Stichprobe und Grafik'!$E$8-2*'Stichprobe und Grafik'!$E$9</f>
        <v>0.11567609827674127</v>
      </c>
      <c r="I26">
        <f>'Stichprobe und Grafik'!$E$8+2*'Stichprobe und Grafik'!$E$9</f>
        <v>0.25852390172325879</v>
      </c>
      <c r="J26">
        <f>'Stichprobe und Grafik'!$E$8-3*'Stichprobe und Grafik'!$E$9</f>
        <v>7.9964147415111902E-2</v>
      </c>
      <c r="K26">
        <f>'Stichprobe und Grafik'!$E$8+3*'Stichprobe und Grafik'!$E$9</f>
        <v>0.29423585258488816</v>
      </c>
      <c r="L26">
        <f>IF(B26&gt;'Stichprobe und Grafik'!$E$11,1,0)</f>
        <v>0</v>
      </c>
      <c r="M26">
        <f>IF(B26&lt;'Stichprobe und Grafik'!$E$10,1,0)</f>
        <v>0</v>
      </c>
      <c r="Q26" s="6"/>
      <c r="R26" s="8"/>
      <c r="S26" s="6"/>
      <c r="T26" s="6"/>
    </row>
    <row r="27" spans="1:20" x14ac:dyDescent="0.4">
      <c r="A27">
        <v>26</v>
      </c>
      <c r="B27">
        <f>'Stichprobe und Grafik'!B31</f>
        <v>0.24</v>
      </c>
      <c r="C27">
        <f t="shared" si="0"/>
        <v>0.18710000000000002</v>
      </c>
      <c r="D27">
        <f>'Stichprobe und Grafik'!$E$11</f>
        <v>0.27200000000000002</v>
      </c>
      <c r="E27">
        <f>'Stichprobe und Grafik'!$E$10</f>
        <v>0.16500000000000001</v>
      </c>
      <c r="F27" s="6">
        <f>'Stichprobe und Grafik'!$E$8-'Stichprobe und Grafik'!$E$9</f>
        <v>0.15138804913837065</v>
      </c>
      <c r="G27" s="6">
        <f>'Stichprobe und Grafik'!$E$8+'Stichprobe und Grafik'!$E$9</f>
        <v>0.22281195086162939</v>
      </c>
      <c r="H27">
        <f>'Stichprobe und Grafik'!$E$8-2*'Stichprobe und Grafik'!$E$9</f>
        <v>0.11567609827674127</v>
      </c>
      <c r="I27">
        <f>'Stichprobe und Grafik'!$E$8+2*'Stichprobe und Grafik'!$E$9</f>
        <v>0.25852390172325879</v>
      </c>
      <c r="J27">
        <f>'Stichprobe und Grafik'!$E$8-3*'Stichprobe und Grafik'!$E$9</f>
        <v>7.9964147415111902E-2</v>
      </c>
      <c r="K27">
        <f>'Stichprobe und Grafik'!$E$8+3*'Stichprobe und Grafik'!$E$9</f>
        <v>0.29423585258488816</v>
      </c>
      <c r="L27">
        <f>IF(B27&gt;'Stichprobe und Grafik'!$E$11,1,0)</f>
        <v>0</v>
      </c>
      <c r="M27">
        <f>IF(B27&lt;'Stichprobe und Grafik'!$E$10,1,0)</f>
        <v>0</v>
      </c>
      <c r="Q27" s="6"/>
      <c r="R27" s="8"/>
      <c r="S27" s="6"/>
      <c r="T27" s="6"/>
    </row>
    <row r="28" spans="1:20" x14ac:dyDescent="0.4">
      <c r="A28">
        <v>27</v>
      </c>
      <c r="B28">
        <f>'Stichprobe und Grafik'!B32</f>
        <v>0.24</v>
      </c>
      <c r="C28">
        <f t="shared" si="0"/>
        <v>0.18710000000000002</v>
      </c>
      <c r="D28">
        <f>'Stichprobe und Grafik'!$E$11</f>
        <v>0.27200000000000002</v>
      </c>
      <c r="E28">
        <f>'Stichprobe und Grafik'!$E$10</f>
        <v>0.16500000000000001</v>
      </c>
      <c r="F28" s="6">
        <f>'Stichprobe und Grafik'!$E$8-'Stichprobe und Grafik'!$E$9</f>
        <v>0.15138804913837065</v>
      </c>
      <c r="G28" s="6">
        <f>'Stichprobe und Grafik'!$E$8+'Stichprobe und Grafik'!$E$9</f>
        <v>0.22281195086162939</v>
      </c>
      <c r="H28">
        <f>'Stichprobe und Grafik'!$E$8-2*'Stichprobe und Grafik'!$E$9</f>
        <v>0.11567609827674127</v>
      </c>
      <c r="I28">
        <f>'Stichprobe und Grafik'!$E$8+2*'Stichprobe und Grafik'!$E$9</f>
        <v>0.25852390172325879</v>
      </c>
      <c r="J28">
        <f>'Stichprobe und Grafik'!$E$8-3*'Stichprobe und Grafik'!$E$9</f>
        <v>7.9964147415111902E-2</v>
      </c>
      <c r="K28">
        <f>'Stichprobe und Grafik'!$E$8+3*'Stichprobe und Grafik'!$E$9</f>
        <v>0.29423585258488816</v>
      </c>
      <c r="L28">
        <f>IF(B28&gt;'Stichprobe und Grafik'!$E$11,1,0)</f>
        <v>0</v>
      </c>
      <c r="M28">
        <f>IF(B28&lt;'Stichprobe und Grafik'!$E$10,1,0)</f>
        <v>0</v>
      </c>
      <c r="Q28" s="6"/>
      <c r="R28" s="8"/>
    </row>
    <row r="29" spans="1:20" x14ac:dyDescent="0.4">
      <c r="A29">
        <v>28</v>
      </c>
      <c r="B29">
        <f>'Stichprobe und Grafik'!B33</f>
        <v>0.22</v>
      </c>
      <c r="C29">
        <f t="shared" si="0"/>
        <v>0.18710000000000002</v>
      </c>
      <c r="D29">
        <f>'Stichprobe und Grafik'!$E$11</f>
        <v>0.27200000000000002</v>
      </c>
      <c r="E29">
        <f>'Stichprobe und Grafik'!$E$10</f>
        <v>0.16500000000000001</v>
      </c>
      <c r="F29" s="6">
        <f>'Stichprobe und Grafik'!$E$8-'Stichprobe und Grafik'!$E$9</f>
        <v>0.15138804913837065</v>
      </c>
      <c r="G29" s="6">
        <f>'Stichprobe und Grafik'!$E$8+'Stichprobe und Grafik'!$E$9</f>
        <v>0.22281195086162939</v>
      </c>
      <c r="H29">
        <f>'Stichprobe und Grafik'!$E$8-2*'Stichprobe und Grafik'!$E$9</f>
        <v>0.11567609827674127</v>
      </c>
      <c r="I29">
        <f>'Stichprobe und Grafik'!$E$8+2*'Stichprobe und Grafik'!$E$9</f>
        <v>0.25852390172325879</v>
      </c>
      <c r="J29">
        <f>'Stichprobe und Grafik'!$E$8-3*'Stichprobe und Grafik'!$E$9</f>
        <v>7.9964147415111902E-2</v>
      </c>
      <c r="K29">
        <f>'Stichprobe und Grafik'!$E$8+3*'Stichprobe und Grafik'!$E$9</f>
        <v>0.29423585258488816</v>
      </c>
      <c r="L29">
        <f>IF(B29&gt;'Stichprobe und Grafik'!$E$11,1,0)</f>
        <v>0</v>
      </c>
      <c r="M29">
        <f>IF(B29&lt;'Stichprobe und Grafik'!$E$10,1,0)</f>
        <v>0</v>
      </c>
      <c r="Q29" s="6"/>
      <c r="R29" s="8"/>
    </row>
    <row r="30" spans="1:20" x14ac:dyDescent="0.4">
      <c r="A30">
        <v>29</v>
      </c>
      <c r="B30">
        <f>'Stichprobe und Grafik'!B34</f>
        <v>0.24</v>
      </c>
      <c r="C30">
        <f t="shared" si="0"/>
        <v>0.18710000000000002</v>
      </c>
      <c r="D30">
        <f>'Stichprobe und Grafik'!$E$11</f>
        <v>0.27200000000000002</v>
      </c>
      <c r="E30">
        <f>'Stichprobe und Grafik'!$E$10</f>
        <v>0.16500000000000001</v>
      </c>
      <c r="F30" s="6">
        <f>'Stichprobe und Grafik'!$E$8-'Stichprobe und Grafik'!$E$9</f>
        <v>0.15138804913837065</v>
      </c>
      <c r="G30" s="6">
        <f>'Stichprobe und Grafik'!$E$8+'Stichprobe und Grafik'!$E$9</f>
        <v>0.22281195086162939</v>
      </c>
      <c r="H30">
        <f>'Stichprobe und Grafik'!$E$8-2*'Stichprobe und Grafik'!$E$9</f>
        <v>0.11567609827674127</v>
      </c>
      <c r="I30">
        <f>'Stichprobe und Grafik'!$E$8+2*'Stichprobe und Grafik'!$E$9</f>
        <v>0.25852390172325879</v>
      </c>
      <c r="J30">
        <f>'Stichprobe und Grafik'!$E$8-3*'Stichprobe und Grafik'!$E$9</f>
        <v>7.9964147415111902E-2</v>
      </c>
      <c r="K30">
        <f>'Stichprobe und Grafik'!$E$8+3*'Stichprobe und Grafik'!$E$9</f>
        <v>0.29423585258488816</v>
      </c>
      <c r="L30">
        <f>IF(B30&gt;'Stichprobe und Grafik'!$E$11,1,0)</f>
        <v>0</v>
      </c>
      <c r="M30">
        <f>IF(B30&lt;'Stichprobe und Grafik'!$E$10,1,0)</f>
        <v>0</v>
      </c>
      <c r="Q30" s="6"/>
      <c r="R30" s="8"/>
    </row>
    <row r="31" spans="1:20" x14ac:dyDescent="0.4">
      <c r="A31">
        <v>30</v>
      </c>
      <c r="B31">
        <f>'Stichprobe und Grafik'!B35</f>
        <v>0.22</v>
      </c>
      <c r="C31">
        <f t="shared" si="0"/>
        <v>0.18710000000000002</v>
      </c>
      <c r="D31">
        <f>'Stichprobe und Grafik'!$E$11</f>
        <v>0.27200000000000002</v>
      </c>
      <c r="E31">
        <f>'Stichprobe und Grafik'!$E$10</f>
        <v>0.16500000000000001</v>
      </c>
      <c r="F31" s="6">
        <f>'Stichprobe und Grafik'!$E$8-'Stichprobe und Grafik'!$E$9</f>
        <v>0.15138804913837065</v>
      </c>
      <c r="G31" s="6">
        <f>'Stichprobe und Grafik'!$E$8+'Stichprobe und Grafik'!$E$9</f>
        <v>0.22281195086162939</v>
      </c>
      <c r="H31">
        <f>'Stichprobe und Grafik'!$E$8-2*'Stichprobe und Grafik'!$E$9</f>
        <v>0.11567609827674127</v>
      </c>
      <c r="I31">
        <f>'Stichprobe und Grafik'!$E$8+2*'Stichprobe und Grafik'!$E$9</f>
        <v>0.25852390172325879</v>
      </c>
      <c r="J31">
        <f>'Stichprobe und Grafik'!$E$8-3*'Stichprobe und Grafik'!$E$9</f>
        <v>7.9964147415111902E-2</v>
      </c>
      <c r="K31">
        <f>'Stichprobe und Grafik'!$E$8+3*'Stichprobe und Grafik'!$E$9</f>
        <v>0.29423585258488816</v>
      </c>
      <c r="L31">
        <f>IF(B31&gt;'Stichprobe und Grafik'!$E$11,1,0)</f>
        <v>0</v>
      </c>
      <c r="M31">
        <f>IF(B31&lt;'Stichprobe und Grafik'!$E$10,1,0)</f>
        <v>0</v>
      </c>
      <c r="Q31" s="6"/>
      <c r="R31" s="8"/>
    </row>
    <row r="32" spans="1:20" x14ac:dyDescent="0.4">
      <c r="A32">
        <v>31</v>
      </c>
      <c r="B32">
        <f>'Stichprobe und Grafik'!B36</f>
        <v>0.21</v>
      </c>
      <c r="C32">
        <f t="shared" si="0"/>
        <v>0.18710000000000002</v>
      </c>
      <c r="D32">
        <f>'Stichprobe und Grafik'!$E$11</f>
        <v>0.27200000000000002</v>
      </c>
      <c r="E32">
        <f>'Stichprobe und Grafik'!$E$10</f>
        <v>0.16500000000000001</v>
      </c>
      <c r="F32" s="6">
        <f>'Stichprobe und Grafik'!$E$8-'Stichprobe und Grafik'!$E$9</f>
        <v>0.15138804913837065</v>
      </c>
      <c r="G32" s="6">
        <f>'Stichprobe und Grafik'!$E$8+'Stichprobe und Grafik'!$E$9</f>
        <v>0.22281195086162939</v>
      </c>
      <c r="H32">
        <f>'Stichprobe und Grafik'!$E$8-2*'Stichprobe und Grafik'!$E$9</f>
        <v>0.11567609827674127</v>
      </c>
      <c r="I32">
        <f>'Stichprobe und Grafik'!$E$8+2*'Stichprobe und Grafik'!$E$9</f>
        <v>0.25852390172325879</v>
      </c>
      <c r="J32">
        <f>'Stichprobe und Grafik'!$E$8-3*'Stichprobe und Grafik'!$E$9</f>
        <v>7.9964147415111902E-2</v>
      </c>
      <c r="K32">
        <f>'Stichprobe und Grafik'!$E$8+3*'Stichprobe und Grafik'!$E$9</f>
        <v>0.29423585258488816</v>
      </c>
      <c r="L32">
        <f>IF(B32&gt;'Stichprobe und Grafik'!$E$11,1,0)</f>
        <v>0</v>
      </c>
      <c r="M32">
        <f>IF(B32&lt;'Stichprobe und Grafik'!$E$10,1,0)</f>
        <v>0</v>
      </c>
      <c r="Q32" s="6"/>
      <c r="R32" s="8"/>
    </row>
    <row r="33" spans="1:18" x14ac:dyDescent="0.4">
      <c r="A33">
        <v>32</v>
      </c>
      <c r="B33">
        <f>'Stichprobe und Grafik'!B37</f>
        <v>0.2</v>
      </c>
      <c r="C33">
        <f t="shared" si="0"/>
        <v>0.18710000000000002</v>
      </c>
      <c r="D33">
        <f>'Stichprobe und Grafik'!$E$11</f>
        <v>0.27200000000000002</v>
      </c>
      <c r="E33">
        <f>'Stichprobe und Grafik'!$E$10</f>
        <v>0.16500000000000001</v>
      </c>
      <c r="F33" s="6">
        <f>'Stichprobe und Grafik'!$E$8-'Stichprobe und Grafik'!$E$9</f>
        <v>0.15138804913837065</v>
      </c>
      <c r="G33" s="6">
        <f>'Stichprobe und Grafik'!$E$8+'Stichprobe und Grafik'!$E$9</f>
        <v>0.22281195086162939</v>
      </c>
      <c r="H33">
        <f>'Stichprobe und Grafik'!$E$8-2*'Stichprobe und Grafik'!$E$9</f>
        <v>0.11567609827674127</v>
      </c>
      <c r="I33">
        <f>'Stichprobe und Grafik'!$E$8+2*'Stichprobe und Grafik'!$E$9</f>
        <v>0.25852390172325879</v>
      </c>
      <c r="J33">
        <f>'Stichprobe und Grafik'!$E$8-3*'Stichprobe und Grafik'!$E$9</f>
        <v>7.9964147415111902E-2</v>
      </c>
      <c r="K33">
        <f>'Stichprobe und Grafik'!$E$8+3*'Stichprobe und Grafik'!$E$9</f>
        <v>0.29423585258488816</v>
      </c>
      <c r="L33">
        <f>IF(B33&gt;'Stichprobe und Grafik'!$E$11,1,0)</f>
        <v>0</v>
      </c>
      <c r="M33">
        <f>IF(B33&lt;'Stichprobe und Grafik'!$E$10,1,0)</f>
        <v>0</v>
      </c>
      <c r="Q33" s="6"/>
      <c r="R33" s="8"/>
    </row>
    <row r="34" spans="1:18" x14ac:dyDescent="0.4">
      <c r="A34">
        <v>33</v>
      </c>
      <c r="B34">
        <f>'Stichprobe und Grafik'!B38</f>
        <v>0.21</v>
      </c>
      <c r="C34">
        <f t="shared" ref="C34:C65" si="1">AVERAGE($B:$B)</f>
        <v>0.18710000000000002</v>
      </c>
      <c r="D34">
        <f>'Stichprobe und Grafik'!$E$11</f>
        <v>0.27200000000000002</v>
      </c>
      <c r="E34">
        <f>'Stichprobe und Grafik'!$E$10</f>
        <v>0.16500000000000001</v>
      </c>
      <c r="F34" s="6">
        <f>'Stichprobe und Grafik'!$E$8-'Stichprobe und Grafik'!$E$9</f>
        <v>0.15138804913837065</v>
      </c>
      <c r="G34" s="6">
        <f>'Stichprobe und Grafik'!$E$8+'Stichprobe und Grafik'!$E$9</f>
        <v>0.22281195086162939</v>
      </c>
      <c r="H34">
        <f>'Stichprobe und Grafik'!$E$8-2*'Stichprobe und Grafik'!$E$9</f>
        <v>0.11567609827674127</v>
      </c>
      <c r="I34">
        <f>'Stichprobe und Grafik'!$E$8+2*'Stichprobe und Grafik'!$E$9</f>
        <v>0.25852390172325879</v>
      </c>
      <c r="J34">
        <f>'Stichprobe und Grafik'!$E$8-3*'Stichprobe und Grafik'!$E$9</f>
        <v>7.9964147415111902E-2</v>
      </c>
      <c r="K34">
        <f>'Stichprobe und Grafik'!$E$8+3*'Stichprobe und Grafik'!$E$9</f>
        <v>0.29423585258488816</v>
      </c>
      <c r="L34">
        <f>IF(B34&gt;'Stichprobe und Grafik'!$E$11,1,0)</f>
        <v>0</v>
      </c>
      <c r="M34">
        <f>IF(B34&lt;'Stichprobe und Grafik'!$E$10,1,0)</f>
        <v>0</v>
      </c>
      <c r="Q34" s="6"/>
      <c r="R34" s="8"/>
    </row>
    <row r="35" spans="1:18" x14ac:dyDescent="0.4">
      <c r="A35">
        <v>34</v>
      </c>
      <c r="B35">
        <f>'Stichprobe und Grafik'!B39</f>
        <v>0.24</v>
      </c>
      <c r="C35">
        <f t="shared" si="1"/>
        <v>0.18710000000000002</v>
      </c>
      <c r="D35">
        <f>'Stichprobe und Grafik'!$E$11</f>
        <v>0.27200000000000002</v>
      </c>
      <c r="E35">
        <f>'Stichprobe und Grafik'!$E$10</f>
        <v>0.16500000000000001</v>
      </c>
      <c r="F35" s="6">
        <f>'Stichprobe und Grafik'!$E$8-'Stichprobe und Grafik'!$E$9</f>
        <v>0.15138804913837065</v>
      </c>
      <c r="G35" s="6">
        <f>'Stichprobe und Grafik'!$E$8+'Stichprobe und Grafik'!$E$9</f>
        <v>0.22281195086162939</v>
      </c>
      <c r="H35">
        <f>'Stichprobe und Grafik'!$E$8-2*'Stichprobe und Grafik'!$E$9</f>
        <v>0.11567609827674127</v>
      </c>
      <c r="I35">
        <f>'Stichprobe und Grafik'!$E$8+2*'Stichprobe und Grafik'!$E$9</f>
        <v>0.25852390172325879</v>
      </c>
      <c r="J35">
        <f>'Stichprobe und Grafik'!$E$8-3*'Stichprobe und Grafik'!$E$9</f>
        <v>7.9964147415111902E-2</v>
      </c>
      <c r="K35">
        <f>'Stichprobe und Grafik'!$E$8+3*'Stichprobe und Grafik'!$E$9</f>
        <v>0.29423585258488816</v>
      </c>
      <c r="L35">
        <f>IF(B35&gt;'Stichprobe und Grafik'!$E$11,1,0)</f>
        <v>0</v>
      </c>
      <c r="M35">
        <f>IF(B35&lt;'Stichprobe und Grafik'!$E$10,1,0)</f>
        <v>0</v>
      </c>
      <c r="Q35" s="6"/>
      <c r="R35" s="8"/>
    </row>
    <row r="36" spans="1:18" x14ac:dyDescent="0.4">
      <c r="A36">
        <v>35</v>
      </c>
      <c r="B36">
        <f>'Stichprobe und Grafik'!B40</f>
        <v>0.2</v>
      </c>
      <c r="C36">
        <f t="shared" si="1"/>
        <v>0.18710000000000002</v>
      </c>
      <c r="D36">
        <f>'Stichprobe und Grafik'!$E$11</f>
        <v>0.27200000000000002</v>
      </c>
      <c r="E36">
        <f>'Stichprobe und Grafik'!$E$10</f>
        <v>0.16500000000000001</v>
      </c>
      <c r="F36" s="6">
        <f>'Stichprobe und Grafik'!$E$8-'Stichprobe und Grafik'!$E$9</f>
        <v>0.15138804913837065</v>
      </c>
      <c r="G36" s="6">
        <f>'Stichprobe und Grafik'!$E$8+'Stichprobe und Grafik'!$E$9</f>
        <v>0.22281195086162939</v>
      </c>
      <c r="H36">
        <f>'Stichprobe und Grafik'!$E$8-2*'Stichprobe und Grafik'!$E$9</f>
        <v>0.11567609827674127</v>
      </c>
      <c r="I36">
        <f>'Stichprobe und Grafik'!$E$8+2*'Stichprobe und Grafik'!$E$9</f>
        <v>0.25852390172325879</v>
      </c>
      <c r="J36">
        <f>'Stichprobe und Grafik'!$E$8-3*'Stichprobe und Grafik'!$E$9</f>
        <v>7.9964147415111902E-2</v>
      </c>
      <c r="K36">
        <f>'Stichprobe und Grafik'!$E$8+3*'Stichprobe und Grafik'!$E$9</f>
        <v>0.29423585258488816</v>
      </c>
      <c r="L36">
        <f>IF(B36&gt;'Stichprobe und Grafik'!$E$11,1,0)</f>
        <v>0</v>
      </c>
      <c r="M36">
        <f>IF(B36&lt;'Stichprobe und Grafik'!$E$10,1,0)</f>
        <v>0</v>
      </c>
      <c r="Q36" s="6"/>
      <c r="R36" s="8"/>
    </row>
    <row r="37" spans="1:18" x14ac:dyDescent="0.4">
      <c r="A37">
        <v>36</v>
      </c>
      <c r="B37">
        <f>'Stichprobe und Grafik'!B41</f>
        <v>0.2</v>
      </c>
      <c r="C37">
        <f t="shared" si="1"/>
        <v>0.18710000000000002</v>
      </c>
      <c r="D37">
        <f>'Stichprobe und Grafik'!$E$11</f>
        <v>0.27200000000000002</v>
      </c>
      <c r="E37">
        <f>'Stichprobe und Grafik'!$E$10</f>
        <v>0.16500000000000001</v>
      </c>
      <c r="F37" s="6">
        <f>'Stichprobe und Grafik'!$E$8-'Stichprobe und Grafik'!$E$9</f>
        <v>0.15138804913837065</v>
      </c>
      <c r="G37" s="6">
        <f>'Stichprobe und Grafik'!$E$8+'Stichprobe und Grafik'!$E$9</f>
        <v>0.22281195086162939</v>
      </c>
      <c r="H37">
        <f>'Stichprobe und Grafik'!$E$8-2*'Stichprobe und Grafik'!$E$9</f>
        <v>0.11567609827674127</v>
      </c>
      <c r="I37">
        <f>'Stichprobe und Grafik'!$E$8+2*'Stichprobe und Grafik'!$E$9</f>
        <v>0.25852390172325879</v>
      </c>
      <c r="J37">
        <f>'Stichprobe und Grafik'!$E$8-3*'Stichprobe und Grafik'!$E$9</f>
        <v>7.9964147415111902E-2</v>
      </c>
      <c r="K37">
        <f>'Stichprobe und Grafik'!$E$8+3*'Stichprobe und Grafik'!$E$9</f>
        <v>0.29423585258488816</v>
      </c>
      <c r="L37">
        <f>IF(B37&gt;'Stichprobe und Grafik'!$E$11,1,0)</f>
        <v>0</v>
      </c>
      <c r="M37">
        <f>IF(B37&lt;'Stichprobe und Grafik'!$E$10,1,0)</f>
        <v>0</v>
      </c>
      <c r="Q37" s="6"/>
      <c r="R37" s="8"/>
    </row>
    <row r="38" spans="1:18" x14ac:dyDescent="0.4">
      <c r="A38">
        <v>37</v>
      </c>
      <c r="B38">
        <f>'Stichprobe und Grafik'!B42</f>
        <v>0.22</v>
      </c>
      <c r="C38">
        <f t="shared" si="1"/>
        <v>0.18710000000000002</v>
      </c>
      <c r="D38">
        <f>'Stichprobe und Grafik'!$E$11</f>
        <v>0.27200000000000002</v>
      </c>
      <c r="E38">
        <f>'Stichprobe und Grafik'!$E$10</f>
        <v>0.16500000000000001</v>
      </c>
      <c r="F38" s="6">
        <f>'Stichprobe und Grafik'!$E$8-'Stichprobe und Grafik'!$E$9</f>
        <v>0.15138804913837065</v>
      </c>
      <c r="G38" s="6">
        <f>'Stichprobe und Grafik'!$E$8+'Stichprobe und Grafik'!$E$9</f>
        <v>0.22281195086162939</v>
      </c>
      <c r="H38">
        <f>'Stichprobe und Grafik'!$E$8-2*'Stichprobe und Grafik'!$E$9</f>
        <v>0.11567609827674127</v>
      </c>
      <c r="I38">
        <f>'Stichprobe und Grafik'!$E$8+2*'Stichprobe und Grafik'!$E$9</f>
        <v>0.25852390172325879</v>
      </c>
      <c r="J38">
        <f>'Stichprobe und Grafik'!$E$8-3*'Stichprobe und Grafik'!$E$9</f>
        <v>7.9964147415111902E-2</v>
      </c>
      <c r="K38">
        <f>'Stichprobe und Grafik'!$E$8+3*'Stichprobe und Grafik'!$E$9</f>
        <v>0.29423585258488816</v>
      </c>
      <c r="L38">
        <f>IF(B38&gt;'Stichprobe und Grafik'!$E$11,1,0)</f>
        <v>0</v>
      </c>
      <c r="M38">
        <f>IF(B38&lt;'Stichprobe und Grafik'!$E$10,1,0)</f>
        <v>0</v>
      </c>
      <c r="Q38" s="6"/>
      <c r="R38" s="8"/>
    </row>
    <row r="39" spans="1:18" x14ac:dyDescent="0.4">
      <c r="A39">
        <v>38</v>
      </c>
      <c r="B39">
        <f>'Stichprobe und Grafik'!B43</f>
        <v>0.22</v>
      </c>
      <c r="C39">
        <f t="shared" si="1"/>
        <v>0.18710000000000002</v>
      </c>
      <c r="D39">
        <f>'Stichprobe und Grafik'!$E$11</f>
        <v>0.27200000000000002</v>
      </c>
      <c r="E39">
        <f>'Stichprobe und Grafik'!$E$10</f>
        <v>0.16500000000000001</v>
      </c>
      <c r="F39" s="6">
        <f>'Stichprobe und Grafik'!$E$8-'Stichprobe und Grafik'!$E$9</f>
        <v>0.15138804913837065</v>
      </c>
      <c r="G39" s="6">
        <f>'Stichprobe und Grafik'!$E$8+'Stichprobe und Grafik'!$E$9</f>
        <v>0.22281195086162939</v>
      </c>
      <c r="H39">
        <f>'Stichprobe und Grafik'!$E$8-2*'Stichprobe und Grafik'!$E$9</f>
        <v>0.11567609827674127</v>
      </c>
      <c r="I39">
        <f>'Stichprobe und Grafik'!$E$8+2*'Stichprobe und Grafik'!$E$9</f>
        <v>0.25852390172325879</v>
      </c>
      <c r="J39">
        <f>'Stichprobe und Grafik'!$E$8-3*'Stichprobe und Grafik'!$E$9</f>
        <v>7.9964147415111902E-2</v>
      </c>
      <c r="K39">
        <f>'Stichprobe und Grafik'!$E$8+3*'Stichprobe und Grafik'!$E$9</f>
        <v>0.29423585258488816</v>
      </c>
      <c r="L39">
        <f>IF(B39&gt;'Stichprobe und Grafik'!$E$11,1,0)</f>
        <v>0</v>
      </c>
      <c r="M39">
        <f>IF(B39&lt;'Stichprobe und Grafik'!$E$10,1,0)</f>
        <v>0</v>
      </c>
      <c r="Q39" s="6"/>
      <c r="R39" s="8"/>
    </row>
    <row r="40" spans="1:18" x14ac:dyDescent="0.4">
      <c r="A40">
        <v>39</v>
      </c>
      <c r="B40">
        <f>'Stichprobe und Grafik'!B44</f>
        <v>0.24</v>
      </c>
      <c r="C40">
        <f t="shared" si="1"/>
        <v>0.18710000000000002</v>
      </c>
      <c r="D40">
        <f>'Stichprobe und Grafik'!$E$11</f>
        <v>0.27200000000000002</v>
      </c>
      <c r="E40">
        <f>'Stichprobe und Grafik'!$E$10</f>
        <v>0.16500000000000001</v>
      </c>
      <c r="F40" s="6">
        <f>'Stichprobe und Grafik'!$E$8-'Stichprobe und Grafik'!$E$9</f>
        <v>0.15138804913837065</v>
      </c>
      <c r="G40" s="6">
        <f>'Stichprobe und Grafik'!$E$8+'Stichprobe und Grafik'!$E$9</f>
        <v>0.22281195086162939</v>
      </c>
      <c r="H40">
        <f>'Stichprobe und Grafik'!$E$8-2*'Stichprobe und Grafik'!$E$9</f>
        <v>0.11567609827674127</v>
      </c>
      <c r="I40">
        <f>'Stichprobe und Grafik'!$E$8+2*'Stichprobe und Grafik'!$E$9</f>
        <v>0.25852390172325879</v>
      </c>
      <c r="J40">
        <f>'Stichprobe und Grafik'!$E$8-3*'Stichprobe und Grafik'!$E$9</f>
        <v>7.9964147415111902E-2</v>
      </c>
      <c r="K40">
        <f>'Stichprobe und Grafik'!$E$8+3*'Stichprobe und Grafik'!$E$9</f>
        <v>0.29423585258488816</v>
      </c>
      <c r="L40">
        <f>IF(B40&gt;'Stichprobe und Grafik'!$E$11,1,0)</f>
        <v>0</v>
      </c>
      <c r="M40">
        <f>IF(B40&lt;'Stichprobe und Grafik'!$E$10,1,0)</f>
        <v>0</v>
      </c>
      <c r="Q40" s="6"/>
      <c r="R40" s="8"/>
    </row>
    <row r="41" spans="1:18" x14ac:dyDescent="0.4">
      <c r="A41">
        <v>40</v>
      </c>
      <c r="B41">
        <f>'Stichprobe und Grafik'!B45</f>
        <v>0.24</v>
      </c>
      <c r="C41">
        <f t="shared" si="1"/>
        <v>0.18710000000000002</v>
      </c>
      <c r="D41">
        <f>'Stichprobe und Grafik'!$E$11</f>
        <v>0.27200000000000002</v>
      </c>
      <c r="E41">
        <f>'Stichprobe und Grafik'!$E$10</f>
        <v>0.16500000000000001</v>
      </c>
      <c r="F41" s="6">
        <f>'Stichprobe und Grafik'!$E$8-'Stichprobe und Grafik'!$E$9</f>
        <v>0.15138804913837065</v>
      </c>
      <c r="G41" s="6">
        <f>'Stichprobe und Grafik'!$E$8+'Stichprobe und Grafik'!$E$9</f>
        <v>0.22281195086162939</v>
      </c>
      <c r="H41">
        <f>'Stichprobe und Grafik'!$E$8-2*'Stichprobe und Grafik'!$E$9</f>
        <v>0.11567609827674127</v>
      </c>
      <c r="I41">
        <f>'Stichprobe und Grafik'!$E$8+2*'Stichprobe und Grafik'!$E$9</f>
        <v>0.25852390172325879</v>
      </c>
      <c r="J41">
        <f>'Stichprobe und Grafik'!$E$8-3*'Stichprobe und Grafik'!$E$9</f>
        <v>7.9964147415111902E-2</v>
      </c>
      <c r="K41">
        <f>'Stichprobe und Grafik'!$E$8+3*'Stichprobe und Grafik'!$E$9</f>
        <v>0.29423585258488816</v>
      </c>
      <c r="L41">
        <f>IF(B41&gt;'Stichprobe und Grafik'!$E$11,1,0)</f>
        <v>0</v>
      </c>
      <c r="M41">
        <f>IF(B41&lt;'Stichprobe und Grafik'!$E$10,1,0)</f>
        <v>0</v>
      </c>
      <c r="Q41" s="6"/>
      <c r="R41" s="8"/>
    </row>
    <row r="42" spans="1:18" x14ac:dyDescent="0.4">
      <c r="A42">
        <v>41</v>
      </c>
      <c r="B42">
        <f>'Stichprobe und Grafik'!B46</f>
        <v>0.17</v>
      </c>
      <c r="C42">
        <f t="shared" si="1"/>
        <v>0.18710000000000002</v>
      </c>
      <c r="D42">
        <f>'Stichprobe und Grafik'!$E$11</f>
        <v>0.27200000000000002</v>
      </c>
      <c r="E42">
        <f>'Stichprobe und Grafik'!$E$10</f>
        <v>0.16500000000000001</v>
      </c>
      <c r="F42" s="6">
        <f>'Stichprobe und Grafik'!$E$8-'Stichprobe und Grafik'!$E$9</f>
        <v>0.15138804913837065</v>
      </c>
      <c r="G42" s="6">
        <f>'Stichprobe und Grafik'!$E$8+'Stichprobe und Grafik'!$E$9</f>
        <v>0.22281195086162939</v>
      </c>
      <c r="H42">
        <f>'Stichprobe und Grafik'!$E$8-2*'Stichprobe und Grafik'!$E$9</f>
        <v>0.11567609827674127</v>
      </c>
      <c r="I42">
        <f>'Stichprobe und Grafik'!$E$8+2*'Stichprobe und Grafik'!$E$9</f>
        <v>0.25852390172325879</v>
      </c>
      <c r="J42">
        <f>'Stichprobe und Grafik'!$E$8-3*'Stichprobe und Grafik'!$E$9</f>
        <v>7.9964147415111902E-2</v>
      </c>
      <c r="K42">
        <f>'Stichprobe und Grafik'!$E$8+3*'Stichprobe und Grafik'!$E$9</f>
        <v>0.29423585258488816</v>
      </c>
      <c r="L42">
        <f>IF(B42&gt;'Stichprobe und Grafik'!$E$11,1,0)</f>
        <v>0</v>
      </c>
      <c r="M42">
        <f>IF(B42&lt;'Stichprobe und Grafik'!$E$10,1,0)</f>
        <v>0</v>
      </c>
      <c r="Q42" s="6"/>
      <c r="R42" s="8"/>
    </row>
    <row r="43" spans="1:18" x14ac:dyDescent="0.4">
      <c r="A43">
        <v>42</v>
      </c>
      <c r="B43">
        <f>'Stichprobe und Grafik'!B47</f>
        <v>0.19</v>
      </c>
      <c r="C43">
        <f t="shared" si="1"/>
        <v>0.18710000000000002</v>
      </c>
      <c r="D43">
        <f>'Stichprobe und Grafik'!$E$11</f>
        <v>0.27200000000000002</v>
      </c>
      <c r="E43">
        <f>'Stichprobe und Grafik'!$E$10</f>
        <v>0.16500000000000001</v>
      </c>
      <c r="F43" s="6">
        <f>'Stichprobe und Grafik'!$E$8-'Stichprobe und Grafik'!$E$9</f>
        <v>0.15138804913837065</v>
      </c>
      <c r="G43" s="6">
        <f>'Stichprobe und Grafik'!$E$8+'Stichprobe und Grafik'!$E$9</f>
        <v>0.22281195086162939</v>
      </c>
      <c r="H43">
        <f>'Stichprobe und Grafik'!$E$8-2*'Stichprobe und Grafik'!$E$9</f>
        <v>0.11567609827674127</v>
      </c>
      <c r="I43">
        <f>'Stichprobe und Grafik'!$E$8+2*'Stichprobe und Grafik'!$E$9</f>
        <v>0.25852390172325879</v>
      </c>
      <c r="J43">
        <f>'Stichprobe und Grafik'!$E$8-3*'Stichprobe und Grafik'!$E$9</f>
        <v>7.9964147415111902E-2</v>
      </c>
      <c r="K43">
        <f>'Stichprobe und Grafik'!$E$8+3*'Stichprobe und Grafik'!$E$9</f>
        <v>0.29423585258488816</v>
      </c>
      <c r="L43">
        <f>IF(B43&gt;'Stichprobe und Grafik'!$E$11,1,0)</f>
        <v>0</v>
      </c>
      <c r="M43">
        <f>IF(B43&lt;'Stichprobe und Grafik'!$E$10,1,0)</f>
        <v>0</v>
      </c>
      <c r="Q43" s="6"/>
      <c r="R43" s="8"/>
    </row>
    <row r="44" spans="1:18" x14ac:dyDescent="0.4">
      <c r="A44">
        <v>43</v>
      </c>
      <c r="B44">
        <f>'Stichprobe und Grafik'!B48</f>
        <v>0.21</v>
      </c>
      <c r="C44">
        <f t="shared" si="1"/>
        <v>0.18710000000000002</v>
      </c>
      <c r="D44">
        <f>'Stichprobe und Grafik'!$E$11</f>
        <v>0.27200000000000002</v>
      </c>
      <c r="E44">
        <f>'Stichprobe und Grafik'!$E$10</f>
        <v>0.16500000000000001</v>
      </c>
      <c r="F44" s="6">
        <f>'Stichprobe und Grafik'!$E$8-'Stichprobe und Grafik'!$E$9</f>
        <v>0.15138804913837065</v>
      </c>
      <c r="G44" s="6">
        <f>'Stichprobe und Grafik'!$E$8+'Stichprobe und Grafik'!$E$9</f>
        <v>0.22281195086162939</v>
      </c>
      <c r="H44">
        <f>'Stichprobe und Grafik'!$E$8-2*'Stichprobe und Grafik'!$E$9</f>
        <v>0.11567609827674127</v>
      </c>
      <c r="I44">
        <f>'Stichprobe und Grafik'!$E$8+2*'Stichprobe und Grafik'!$E$9</f>
        <v>0.25852390172325879</v>
      </c>
      <c r="J44">
        <f>'Stichprobe und Grafik'!$E$8-3*'Stichprobe und Grafik'!$E$9</f>
        <v>7.9964147415111902E-2</v>
      </c>
      <c r="K44">
        <f>'Stichprobe und Grafik'!$E$8+3*'Stichprobe und Grafik'!$E$9</f>
        <v>0.29423585258488816</v>
      </c>
      <c r="L44">
        <f>IF(B44&gt;'Stichprobe und Grafik'!$E$11,1,0)</f>
        <v>0</v>
      </c>
      <c r="M44">
        <f>IF(B44&lt;'Stichprobe und Grafik'!$E$10,1,0)</f>
        <v>0</v>
      </c>
      <c r="Q44" s="6"/>
      <c r="R44" s="8"/>
    </row>
    <row r="45" spans="1:18" x14ac:dyDescent="0.4">
      <c r="A45">
        <v>44</v>
      </c>
      <c r="B45">
        <f>'Stichprobe und Grafik'!B49</f>
        <v>0.2</v>
      </c>
      <c r="C45">
        <f t="shared" si="1"/>
        <v>0.18710000000000002</v>
      </c>
      <c r="D45">
        <f>'Stichprobe und Grafik'!$E$11</f>
        <v>0.27200000000000002</v>
      </c>
      <c r="E45">
        <f>'Stichprobe und Grafik'!$E$10</f>
        <v>0.16500000000000001</v>
      </c>
      <c r="F45" s="6">
        <f>'Stichprobe und Grafik'!$E$8-'Stichprobe und Grafik'!$E$9</f>
        <v>0.15138804913837065</v>
      </c>
      <c r="G45" s="6">
        <f>'Stichprobe und Grafik'!$E$8+'Stichprobe und Grafik'!$E$9</f>
        <v>0.22281195086162939</v>
      </c>
      <c r="H45">
        <f>'Stichprobe und Grafik'!$E$8-2*'Stichprobe und Grafik'!$E$9</f>
        <v>0.11567609827674127</v>
      </c>
      <c r="I45">
        <f>'Stichprobe und Grafik'!$E$8+2*'Stichprobe und Grafik'!$E$9</f>
        <v>0.25852390172325879</v>
      </c>
      <c r="J45">
        <f>'Stichprobe und Grafik'!$E$8-3*'Stichprobe und Grafik'!$E$9</f>
        <v>7.9964147415111902E-2</v>
      </c>
      <c r="K45">
        <f>'Stichprobe und Grafik'!$E$8+3*'Stichprobe und Grafik'!$E$9</f>
        <v>0.29423585258488816</v>
      </c>
      <c r="L45">
        <f>IF(B45&gt;'Stichprobe und Grafik'!$E$11,1,0)</f>
        <v>0</v>
      </c>
      <c r="M45">
        <f>IF(B45&lt;'Stichprobe und Grafik'!$E$10,1,0)</f>
        <v>0</v>
      </c>
      <c r="Q45" s="6"/>
      <c r="R45" s="8"/>
    </row>
    <row r="46" spans="1:18" x14ac:dyDescent="0.4">
      <c r="A46">
        <v>45</v>
      </c>
      <c r="B46">
        <f>'Stichprobe und Grafik'!B50</f>
        <v>0.19</v>
      </c>
      <c r="C46">
        <f t="shared" si="1"/>
        <v>0.18710000000000002</v>
      </c>
      <c r="D46">
        <f>'Stichprobe und Grafik'!$E$11</f>
        <v>0.27200000000000002</v>
      </c>
      <c r="E46">
        <f>'Stichprobe und Grafik'!$E$10</f>
        <v>0.16500000000000001</v>
      </c>
      <c r="F46" s="6">
        <f>'Stichprobe und Grafik'!$E$8-'Stichprobe und Grafik'!$E$9</f>
        <v>0.15138804913837065</v>
      </c>
      <c r="G46" s="6">
        <f>'Stichprobe und Grafik'!$E$8+'Stichprobe und Grafik'!$E$9</f>
        <v>0.22281195086162939</v>
      </c>
      <c r="H46">
        <f>'Stichprobe und Grafik'!$E$8-2*'Stichprobe und Grafik'!$E$9</f>
        <v>0.11567609827674127</v>
      </c>
      <c r="I46">
        <f>'Stichprobe und Grafik'!$E$8+2*'Stichprobe und Grafik'!$E$9</f>
        <v>0.25852390172325879</v>
      </c>
      <c r="J46">
        <f>'Stichprobe und Grafik'!$E$8-3*'Stichprobe und Grafik'!$E$9</f>
        <v>7.9964147415111902E-2</v>
      </c>
      <c r="K46">
        <f>'Stichprobe und Grafik'!$E$8+3*'Stichprobe und Grafik'!$E$9</f>
        <v>0.29423585258488816</v>
      </c>
      <c r="L46">
        <f>IF(B46&gt;'Stichprobe und Grafik'!$E$11,1,0)</f>
        <v>0</v>
      </c>
      <c r="M46">
        <f>IF(B46&lt;'Stichprobe und Grafik'!$E$10,1,0)</f>
        <v>0</v>
      </c>
      <c r="Q46" s="6"/>
      <c r="R46" s="8"/>
    </row>
    <row r="47" spans="1:18" x14ac:dyDescent="0.4">
      <c r="A47">
        <v>46</v>
      </c>
      <c r="B47">
        <f>'Stichprobe und Grafik'!B51</f>
        <v>0.18</v>
      </c>
      <c r="C47">
        <f t="shared" si="1"/>
        <v>0.18710000000000002</v>
      </c>
      <c r="D47">
        <f>'Stichprobe und Grafik'!$E$11</f>
        <v>0.27200000000000002</v>
      </c>
      <c r="E47">
        <f>'Stichprobe und Grafik'!$E$10</f>
        <v>0.16500000000000001</v>
      </c>
      <c r="F47" s="6">
        <f>'Stichprobe und Grafik'!$E$8-'Stichprobe und Grafik'!$E$9</f>
        <v>0.15138804913837065</v>
      </c>
      <c r="G47" s="6">
        <f>'Stichprobe und Grafik'!$E$8+'Stichprobe und Grafik'!$E$9</f>
        <v>0.22281195086162939</v>
      </c>
      <c r="H47">
        <f>'Stichprobe und Grafik'!$E$8-2*'Stichprobe und Grafik'!$E$9</f>
        <v>0.11567609827674127</v>
      </c>
      <c r="I47">
        <f>'Stichprobe und Grafik'!$E$8+2*'Stichprobe und Grafik'!$E$9</f>
        <v>0.25852390172325879</v>
      </c>
      <c r="J47">
        <f>'Stichprobe und Grafik'!$E$8-3*'Stichprobe und Grafik'!$E$9</f>
        <v>7.9964147415111902E-2</v>
      </c>
      <c r="K47">
        <f>'Stichprobe und Grafik'!$E$8+3*'Stichprobe und Grafik'!$E$9</f>
        <v>0.29423585258488816</v>
      </c>
      <c r="L47">
        <f>IF(B47&gt;'Stichprobe und Grafik'!$E$11,1,0)</f>
        <v>0</v>
      </c>
      <c r="M47">
        <f>IF(B47&lt;'Stichprobe und Grafik'!$E$10,1,0)</f>
        <v>0</v>
      </c>
      <c r="Q47" s="6"/>
      <c r="R47" s="8"/>
    </row>
    <row r="48" spans="1:18" x14ac:dyDescent="0.4">
      <c r="A48">
        <v>47</v>
      </c>
      <c r="B48">
        <f>'Stichprobe und Grafik'!B52</f>
        <v>0.18</v>
      </c>
      <c r="C48">
        <f t="shared" si="1"/>
        <v>0.18710000000000002</v>
      </c>
      <c r="D48">
        <f>'Stichprobe und Grafik'!$E$11</f>
        <v>0.27200000000000002</v>
      </c>
      <c r="E48">
        <f>'Stichprobe und Grafik'!$E$10</f>
        <v>0.16500000000000001</v>
      </c>
      <c r="F48" s="6">
        <f>'Stichprobe und Grafik'!$E$8-'Stichprobe und Grafik'!$E$9</f>
        <v>0.15138804913837065</v>
      </c>
      <c r="G48" s="6">
        <f>'Stichprobe und Grafik'!$E$8+'Stichprobe und Grafik'!$E$9</f>
        <v>0.22281195086162939</v>
      </c>
      <c r="H48">
        <f>'Stichprobe und Grafik'!$E$8-2*'Stichprobe und Grafik'!$E$9</f>
        <v>0.11567609827674127</v>
      </c>
      <c r="I48">
        <f>'Stichprobe und Grafik'!$E$8+2*'Stichprobe und Grafik'!$E$9</f>
        <v>0.25852390172325879</v>
      </c>
      <c r="J48">
        <f>'Stichprobe und Grafik'!$E$8-3*'Stichprobe und Grafik'!$E$9</f>
        <v>7.9964147415111902E-2</v>
      </c>
      <c r="K48">
        <f>'Stichprobe und Grafik'!$E$8+3*'Stichprobe und Grafik'!$E$9</f>
        <v>0.29423585258488816</v>
      </c>
      <c r="L48">
        <f>IF(B48&gt;'Stichprobe und Grafik'!$E$11,1,0)</f>
        <v>0</v>
      </c>
      <c r="M48">
        <f>IF(B48&lt;'Stichprobe und Grafik'!$E$10,1,0)</f>
        <v>0</v>
      </c>
      <c r="Q48" s="6"/>
      <c r="R48" s="8"/>
    </row>
    <row r="49" spans="1:18" x14ac:dyDescent="0.4">
      <c r="A49">
        <v>48</v>
      </c>
      <c r="B49">
        <f>'Stichprobe und Grafik'!B53</f>
        <v>0.19</v>
      </c>
      <c r="C49">
        <f t="shared" si="1"/>
        <v>0.18710000000000002</v>
      </c>
      <c r="D49">
        <f>'Stichprobe und Grafik'!$E$11</f>
        <v>0.27200000000000002</v>
      </c>
      <c r="E49">
        <f>'Stichprobe und Grafik'!$E$10</f>
        <v>0.16500000000000001</v>
      </c>
      <c r="F49" s="6">
        <f>'Stichprobe und Grafik'!$E$8-'Stichprobe und Grafik'!$E$9</f>
        <v>0.15138804913837065</v>
      </c>
      <c r="G49" s="6">
        <f>'Stichprobe und Grafik'!$E$8+'Stichprobe und Grafik'!$E$9</f>
        <v>0.22281195086162939</v>
      </c>
      <c r="H49">
        <f>'Stichprobe und Grafik'!$E$8-2*'Stichprobe und Grafik'!$E$9</f>
        <v>0.11567609827674127</v>
      </c>
      <c r="I49">
        <f>'Stichprobe und Grafik'!$E$8+2*'Stichprobe und Grafik'!$E$9</f>
        <v>0.25852390172325879</v>
      </c>
      <c r="J49">
        <f>'Stichprobe und Grafik'!$E$8-3*'Stichprobe und Grafik'!$E$9</f>
        <v>7.9964147415111902E-2</v>
      </c>
      <c r="K49">
        <f>'Stichprobe und Grafik'!$E$8+3*'Stichprobe und Grafik'!$E$9</f>
        <v>0.29423585258488816</v>
      </c>
      <c r="L49">
        <f>IF(B49&gt;'Stichprobe und Grafik'!$E$11,1,0)</f>
        <v>0</v>
      </c>
      <c r="M49">
        <f>IF(B49&lt;'Stichprobe und Grafik'!$E$10,1,0)</f>
        <v>0</v>
      </c>
      <c r="Q49" s="6"/>
      <c r="R49" s="8"/>
    </row>
    <row r="50" spans="1:18" x14ac:dyDescent="0.4">
      <c r="A50">
        <v>49</v>
      </c>
      <c r="B50">
        <f>'Stichprobe und Grafik'!B54</f>
        <v>0.2</v>
      </c>
      <c r="C50">
        <f t="shared" si="1"/>
        <v>0.18710000000000002</v>
      </c>
      <c r="D50">
        <f>'Stichprobe und Grafik'!$E$11</f>
        <v>0.27200000000000002</v>
      </c>
      <c r="E50">
        <f>'Stichprobe und Grafik'!$E$10</f>
        <v>0.16500000000000001</v>
      </c>
      <c r="F50" s="6">
        <f>'Stichprobe und Grafik'!$E$8-'Stichprobe und Grafik'!$E$9</f>
        <v>0.15138804913837065</v>
      </c>
      <c r="G50" s="6">
        <f>'Stichprobe und Grafik'!$E$8+'Stichprobe und Grafik'!$E$9</f>
        <v>0.22281195086162939</v>
      </c>
      <c r="H50">
        <f>'Stichprobe und Grafik'!$E$8-2*'Stichprobe und Grafik'!$E$9</f>
        <v>0.11567609827674127</v>
      </c>
      <c r="I50">
        <f>'Stichprobe und Grafik'!$E$8+2*'Stichprobe und Grafik'!$E$9</f>
        <v>0.25852390172325879</v>
      </c>
      <c r="J50">
        <f>'Stichprobe und Grafik'!$E$8-3*'Stichprobe und Grafik'!$E$9</f>
        <v>7.9964147415111902E-2</v>
      </c>
      <c r="K50">
        <f>'Stichprobe und Grafik'!$E$8+3*'Stichprobe und Grafik'!$E$9</f>
        <v>0.29423585258488816</v>
      </c>
      <c r="L50">
        <f>IF(B50&gt;'Stichprobe und Grafik'!$E$11,1,0)</f>
        <v>0</v>
      </c>
      <c r="M50">
        <f>IF(B50&lt;'Stichprobe und Grafik'!$E$10,1,0)</f>
        <v>0</v>
      </c>
      <c r="Q50" s="6"/>
      <c r="R50" s="8"/>
    </row>
    <row r="51" spans="1:18" x14ac:dyDescent="0.4">
      <c r="A51">
        <v>50</v>
      </c>
      <c r="B51">
        <f>'Stichprobe und Grafik'!B55</f>
        <v>0.2</v>
      </c>
      <c r="C51">
        <f t="shared" si="1"/>
        <v>0.18710000000000002</v>
      </c>
      <c r="D51">
        <f>'Stichprobe und Grafik'!$E$11</f>
        <v>0.27200000000000002</v>
      </c>
      <c r="E51">
        <f>'Stichprobe und Grafik'!$E$10</f>
        <v>0.16500000000000001</v>
      </c>
      <c r="F51" s="6">
        <f>'Stichprobe und Grafik'!$E$8-'Stichprobe und Grafik'!$E$9</f>
        <v>0.15138804913837065</v>
      </c>
      <c r="G51" s="6">
        <f>'Stichprobe und Grafik'!$E$8+'Stichprobe und Grafik'!$E$9</f>
        <v>0.22281195086162939</v>
      </c>
      <c r="H51">
        <f>'Stichprobe und Grafik'!$E$8-2*'Stichprobe und Grafik'!$E$9</f>
        <v>0.11567609827674127</v>
      </c>
      <c r="I51">
        <f>'Stichprobe und Grafik'!$E$8+2*'Stichprobe und Grafik'!$E$9</f>
        <v>0.25852390172325879</v>
      </c>
      <c r="J51">
        <f>'Stichprobe und Grafik'!$E$8-3*'Stichprobe und Grafik'!$E$9</f>
        <v>7.9964147415111902E-2</v>
      </c>
      <c r="K51">
        <f>'Stichprobe und Grafik'!$E$8+3*'Stichprobe und Grafik'!$E$9</f>
        <v>0.29423585258488816</v>
      </c>
      <c r="L51">
        <f>IF(B51&gt;'Stichprobe und Grafik'!$E$11,1,0)</f>
        <v>0</v>
      </c>
      <c r="M51">
        <f>IF(B51&lt;'Stichprobe und Grafik'!$E$10,1,0)</f>
        <v>0</v>
      </c>
      <c r="Q51" s="6"/>
      <c r="R51" s="8"/>
    </row>
    <row r="52" spans="1:18" x14ac:dyDescent="0.4">
      <c r="A52">
        <v>51</v>
      </c>
      <c r="B52">
        <f>'Stichprobe und Grafik'!B56</f>
        <v>0.15</v>
      </c>
      <c r="C52">
        <f t="shared" si="1"/>
        <v>0.18710000000000002</v>
      </c>
      <c r="D52">
        <f>'Stichprobe und Grafik'!$E$11</f>
        <v>0.27200000000000002</v>
      </c>
      <c r="E52">
        <f>'Stichprobe und Grafik'!$E$10</f>
        <v>0.16500000000000001</v>
      </c>
      <c r="F52" s="6">
        <f>'Stichprobe und Grafik'!$E$8-'Stichprobe und Grafik'!$E$9</f>
        <v>0.15138804913837065</v>
      </c>
      <c r="G52" s="6">
        <f>'Stichprobe und Grafik'!$E$8+'Stichprobe und Grafik'!$E$9</f>
        <v>0.22281195086162939</v>
      </c>
      <c r="H52">
        <f>'Stichprobe und Grafik'!$E$8-2*'Stichprobe und Grafik'!$E$9</f>
        <v>0.11567609827674127</v>
      </c>
      <c r="I52">
        <f>'Stichprobe und Grafik'!$E$8+2*'Stichprobe und Grafik'!$E$9</f>
        <v>0.25852390172325879</v>
      </c>
      <c r="J52">
        <f>'Stichprobe und Grafik'!$E$8-3*'Stichprobe und Grafik'!$E$9</f>
        <v>7.9964147415111902E-2</v>
      </c>
      <c r="K52">
        <f>'Stichprobe und Grafik'!$E$8+3*'Stichprobe und Grafik'!$E$9</f>
        <v>0.29423585258488816</v>
      </c>
      <c r="L52">
        <f>IF(B52&gt;'Stichprobe und Grafik'!$E$11,1,0)</f>
        <v>0</v>
      </c>
      <c r="M52">
        <f>IF(B52&lt;'Stichprobe und Grafik'!$E$10,1,0)</f>
        <v>1</v>
      </c>
      <c r="Q52" s="6"/>
      <c r="R52" s="8"/>
    </row>
    <row r="53" spans="1:18" x14ac:dyDescent="0.4">
      <c r="A53">
        <v>52</v>
      </c>
      <c r="B53">
        <f>'Stichprobe und Grafik'!B57</f>
        <v>0.17</v>
      </c>
      <c r="C53">
        <f t="shared" si="1"/>
        <v>0.18710000000000002</v>
      </c>
      <c r="D53">
        <f>'Stichprobe und Grafik'!$E$11</f>
        <v>0.27200000000000002</v>
      </c>
      <c r="E53">
        <f>'Stichprobe und Grafik'!$E$10</f>
        <v>0.16500000000000001</v>
      </c>
      <c r="F53" s="6">
        <f>'Stichprobe und Grafik'!$E$8-'Stichprobe und Grafik'!$E$9</f>
        <v>0.15138804913837065</v>
      </c>
      <c r="G53" s="6">
        <f>'Stichprobe und Grafik'!$E$8+'Stichprobe und Grafik'!$E$9</f>
        <v>0.22281195086162939</v>
      </c>
      <c r="H53">
        <f>'Stichprobe und Grafik'!$E$8-2*'Stichprobe und Grafik'!$E$9</f>
        <v>0.11567609827674127</v>
      </c>
      <c r="I53">
        <f>'Stichprobe und Grafik'!$E$8+2*'Stichprobe und Grafik'!$E$9</f>
        <v>0.25852390172325879</v>
      </c>
      <c r="J53">
        <f>'Stichprobe und Grafik'!$E$8-3*'Stichprobe und Grafik'!$E$9</f>
        <v>7.9964147415111902E-2</v>
      </c>
      <c r="K53">
        <f>'Stichprobe und Grafik'!$E$8+3*'Stichprobe und Grafik'!$E$9</f>
        <v>0.29423585258488816</v>
      </c>
      <c r="L53">
        <f>IF(B53&gt;'Stichprobe und Grafik'!$E$11,1,0)</f>
        <v>0</v>
      </c>
      <c r="M53">
        <f>IF(B53&lt;'Stichprobe und Grafik'!$E$10,1,0)</f>
        <v>0</v>
      </c>
      <c r="Q53" s="6"/>
      <c r="R53" s="8"/>
    </row>
    <row r="54" spans="1:18" x14ac:dyDescent="0.4">
      <c r="A54">
        <v>53</v>
      </c>
      <c r="B54">
        <f>'Stichprobe und Grafik'!B58</f>
        <v>0.18</v>
      </c>
      <c r="C54">
        <f t="shared" si="1"/>
        <v>0.18710000000000002</v>
      </c>
      <c r="D54">
        <f>'Stichprobe und Grafik'!$E$11</f>
        <v>0.27200000000000002</v>
      </c>
      <c r="E54">
        <f>'Stichprobe und Grafik'!$E$10</f>
        <v>0.16500000000000001</v>
      </c>
      <c r="F54" s="6">
        <f>'Stichprobe und Grafik'!$E$8-'Stichprobe und Grafik'!$E$9</f>
        <v>0.15138804913837065</v>
      </c>
      <c r="G54" s="6">
        <f>'Stichprobe und Grafik'!$E$8+'Stichprobe und Grafik'!$E$9</f>
        <v>0.22281195086162939</v>
      </c>
      <c r="H54">
        <f>'Stichprobe und Grafik'!$E$8-2*'Stichprobe und Grafik'!$E$9</f>
        <v>0.11567609827674127</v>
      </c>
      <c r="I54">
        <f>'Stichprobe und Grafik'!$E$8+2*'Stichprobe und Grafik'!$E$9</f>
        <v>0.25852390172325879</v>
      </c>
      <c r="J54">
        <f>'Stichprobe und Grafik'!$E$8-3*'Stichprobe und Grafik'!$E$9</f>
        <v>7.9964147415111902E-2</v>
      </c>
      <c r="K54">
        <f>'Stichprobe und Grafik'!$E$8+3*'Stichprobe und Grafik'!$E$9</f>
        <v>0.29423585258488816</v>
      </c>
      <c r="L54">
        <f>IF(B54&gt;'Stichprobe und Grafik'!$E$11,1,0)</f>
        <v>0</v>
      </c>
      <c r="M54">
        <f>IF(B54&lt;'Stichprobe und Grafik'!$E$10,1,0)</f>
        <v>0</v>
      </c>
      <c r="Q54" s="6"/>
      <c r="R54" s="8"/>
    </row>
    <row r="55" spans="1:18" x14ac:dyDescent="0.4">
      <c r="A55">
        <v>54</v>
      </c>
      <c r="B55">
        <f>'Stichprobe und Grafik'!B59</f>
        <v>0.16</v>
      </c>
      <c r="C55">
        <f t="shared" si="1"/>
        <v>0.18710000000000002</v>
      </c>
      <c r="D55">
        <f>'Stichprobe und Grafik'!$E$11</f>
        <v>0.27200000000000002</v>
      </c>
      <c r="E55">
        <f>'Stichprobe und Grafik'!$E$10</f>
        <v>0.16500000000000001</v>
      </c>
      <c r="F55" s="6">
        <f>'Stichprobe und Grafik'!$E$8-'Stichprobe und Grafik'!$E$9</f>
        <v>0.15138804913837065</v>
      </c>
      <c r="G55" s="6">
        <f>'Stichprobe und Grafik'!$E$8+'Stichprobe und Grafik'!$E$9</f>
        <v>0.22281195086162939</v>
      </c>
      <c r="H55">
        <f>'Stichprobe und Grafik'!$E$8-2*'Stichprobe und Grafik'!$E$9</f>
        <v>0.11567609827674127</v>
      </c>
      <c r="I55">
        <f>'Stichprobe und Grafik'!$E$8+2*'Stichprobe und Grafik'!$E$9</f>
        <v>0.25852390172325879</v>
      </c>
      <c r="J55">
        <f>'Stichprobe und Grafik'!$E$8-3*'Stichprobe und Grafik'!$E$9</f>
        <v>7.9964147415111902E-2</v>
      </c>
      <c r="K55">
        <f>'Stichprobe und Grafik'!$E$8+3*'Stichprobe und Grafik'!$E$9</f>
        <v>0.29423585258488816</v>
      </c>
      <c r="L55">
        <f>IF(B55&gt;'Stichprobe und Grafik'!$E$11,1,0)</f>
        <v>0</v>
      </c>
      <c r="M55">
        <f>IF(B55&lt;'Stichprobe und Grafik'!$E$10,1,0)</f>
        <v>1</v>
      </c>
      <c r="Q55" s="6"/>
      <c r="R55" s="8"/>
    </row>
    <row r="56" spans="1:18" x14ac:dyDescent="0.4">
      <c r="A56">
        <v>55</v>
      </c>
      <c r="B56">
        <f>'Stichprobe und Grafik'!B60</f>
        <v>0.17</v>
      </c>
      <c r="C56">
        <f t="shared" si="1"/>
        <v>0.18710000000000002</v>
      </c>
      <c r="D56">
        <f>'Stichprobe und Grafik'!$E$11</f>
        <v>0.27200000000000002</v>
      </c>
      <c r="E56">
        <f>'Stichprobe und Grafik'!$E$10</f>
        <v>0.16500000000000001</v>
      </c>
      <c r="F56" s="6">
        <f>'Stichprobe und Grafik'!$E$8-'Stichprobe und Grafik'!$E$9</f>
        <v>0.15138804913837065</v>
      </c>
      <c r="G56" s="6">
        <f>'Stichprobe und Grafik'!$E$8+'Stichprobe und Grafik'!$E$9</f>
        <v>0.22281195086162939</v>
      </c>
      <c r="H56">
        <f>'Stichprobe und Grafik'!$E$8-2*'Stichprobe und Grafik'!$E$9</f>
        <v>0.11567609827674127</v>
      </c>
      <c r="I56">
        <f>'Stichprobe und Grafik'!$E$8+2*'Stichprobe und Grafik'!$E$9</f>
        <v>0.25852390172325879</v>
      </c>
      <c r="J56">
        <f>'Stichprobe und Grafik'!$E$8-3*'Stichprobe und Grafik'!$E$9</f>
        <v>7.9964147415111902E-2</v>
      </c>
      <c r="K56">
        <f>'Stichprobe und Grafik'!$E$8+3*'Stichprobe und Grafik'!$E$9</f>
        <v>0.29423585258488816</v>
      </c>
      <c r="L56">
        <f>IF(B56&gt;'Stichprobe und Grafik'!$E$11,1,0)</f>
        <v>0</v>
      </c>
      <c r="M56">
        <f>IF(B56&lt;'Stichprobe und Grafik'!$E$10,1,0)</f>
        <v>0</v>
      </c>
      <c r="Q56" s="6"/>
      <c r="R56" s="8"/>
    </row>
    <row r="57" spans="1:18" x14ac:dyDescent="0.4">
      <c r="A57">
        <v>56</v>
      </c>
      <c r="B57">
        <f>'Stichprobe und Grafik'!B61</f>
        <v>0.13</v>
      </c>
      <c r="C57">
        <f t="shared" si="1"/>
        <v>0.18710000000000002</v>
      </c>
      <c r="D57">
        <f>'Stichprobe und Grafik'!$E$11</f>
        <v>0.27200000000000002</v>
      </c>
      <c r="E57">
        <f>'Stichprobe und Grafik'!$E$10</f>
        <v>0.16500000000000001</v>
      </c>
      <c r="F57" s="6">
        <f>'Stichprobe und Grafik'!$E$8-'Stichprobe und Grafik'!$E$9</f>
        <v>0.15138804913837065</v>
      </c>
      <c r="G57" s="6">
        <f>'Stichprobe und Grafik'!$E$8+'Stichprobe und Grafik'!$E$9</f>
        <v>0.22281195086162939</v>
      </c>
      <c r="H57">
        <f>'Stichprobe und Grafik'!$E$8-2*'Stichprobe und Grafik'!$E$9</f>
        <v>0.11567609827674127</v>
      </c>
      <c r="I57">
        <f>'Stichprobe und Grafik'!$E$8+2*'Stichprobe und Grafik'!$E$9</f>
        <v>0.25852390172325879</v>
      </c>
      <c r="J57">
        <f>'Stichprobe und Grafik'!$E$8-3*'Stichprobe und Grafik'!$E$9</f>
        <v>7.9964147415111902E-2</v>
      </c>
      <c r="K57">
        <f>'Stichprobe und Grafik'!$E$8+3*'Stichprobe und Grafik'!$E$9</f>
        <v>0.29423585258488816</v>
      </c>
      <c r="L57">
        <f>IF(B57&gt;'Stichprobe und Grafik'!$E$11,1,0)</f>
        <v>0</v>
      </c>
      <c r="M57">
        <f>IF(B57&lt;'Stichprobe und Grafik'!$E$10,1,0)</f>
        <v>1</v>
      </c>
      <c r="Q57" s="6"/>
      <c r="R57" s="8"/>
    </row>
    <row r="58" spans="1:18" x14ac:dyDescent="0.4">
      <c r="A58">
        <v>57</v>
      </c>
      <c r="B58">
        <f>'Stichprobe und Grafik'!B62</f>
        <v>0.06</v>
      </c>
      <c r="C58">
        <f t="shared" si="1"/>
        <v>0.18710000000000002</v>
      </c>
      <c r="D58">
        <f>'Stichprobe und Grafik'!$E$11</f>
        <v>0.27200000000000002</v>
      </c>
      <c r="E58">
        <f>'Stichprobe und Grafik'!$E$10</f>
        <v>0.16500000000000001</v>
      </c>
      <c r="F58" s="6">
        <f>'Stichprobe und Grafik'!$E$8-'Stichprobe und Grafik'!$E$9</f>
        <v>0.15138804913837065</v>
      </c>
      <c r="G58" s="6">
        <f>'Stichprobe und Grafik'!$E$8+'Stichprobe und Grafik'!$E$9</f>
        <v>0.22281195086162939</v>
      </c>
      <c r="H58">
        <f>'Stichprobe und Grafik'!$E$8-2*'Stichprobe und Grafik'!$E$9</f>
        <v>0.11567609827674127</v>
      </c>
      <c r="I58">
        <f>'Stichprobe und Grafik'!$E$8+2*'Stichprobe und Grafik'!$E$9</f>
        <v>0.25852390172325879</v>
      </c>
      <c r="J58">
        <f>'Stichprobe und Grafik'!$E$8-3*'Stichprobe und Grafik'!$E$9</f>
        <v>7.9964147415111902E-2</v>
      </c>
      <c r="K58">
        <f>'Stichprobe und Grafik'!$E$8+3*'Stichprobe und Grafik'!$E$9</f>
        <v>0.29423585258488816</v>
      </c>
      <c r="L58">
        <f>IF(B58&gt;'Stichprobe und Grafik'!$E$11,1,0)</f>
        <v>0</v>
      </c>
      <c r="M58">
        <f>IF(B58&lt;'Stichprobe und Grafik'!$E$10,1,0)</f>
        <v>1</v>
      </c>
      <c r="Q58" s="6"/>
      <c r="R58" s="8"/>
    </row>
    <row r="59" spans="1:18" x14ac:dyDescent="0.4">
      <c r="A59">
        <v>58</v>
      </c>
      <c r="B59">
        <f>'Stichprobe und Grafik'!B63</f>
        <v>0.17</v>
      </c>
      <c r="C59">
        <f t="shared" si="1"/>
        <v>0.18710000000000002</v>
      </c>
      <c r="D59">
        <f>'Stichprobe und Grafik'!$E$11</f>
        <v>0.27200000000000002</v>
      </c>
      <c r="E59">
        <f>'Stichprobe und Grafik'!$E$10</f>
        <v>0.16500000000000001</v>
      </c>
      <c r="F59" s="6">
        <f>'Stichprobe und Grafik'!$E$8-'Stichprobe und Grafik'!$E$9</f>
        <v>0.15138804913837065</v>
      </c>
      <c r="G59" s="6">
        <f>'Stichprobe und Grafik'!$E$8+'Stichprobe und Grafik'!$E$9</f>
        <v>0.22281195086162939</v>
      </c>
      <c r="H59">
        <f>'Stichprobe und Grafik'!$E$8-2*'Stichprobe und Grafik'!$E$9</f>
        <v>0.11567609827674127</v>
      </c>
      <c r="I59">
        <f>'Stichprobe und Grafik'!$E$8+2*'Stichprobe und Grafik'!$E$9</f>
        <v>0.25852390172325879</v>
      </c>
      <c r="J59">
        <f>'Stichprobe und Grafik'!$E$8-3*'Stichprobe und Grafik'!$E$9</f>
        <v>7.9964147415111902E-2</v>
      </c>
      <c r="K59">
        <f>'Stichprobe und Grafik'!$E$8+3*'Stichprobe und Grafik'!$E$9</f>
        <v>0.29423585258488816</v>
      </c>
      <c r="L59">
        <f>IF(B59&gt;'Stichprobe und Grafik'!$E$11,1,0)</f>
        <v>0</v>
      </c>
      <c r="M59">
        <f>IF(B59&lt;'Stichprobe und Grafik'!$E$10,1,0)</f>
        <v>0</v>
      </c>
      <c r="Q59" s="6"/>
      <c r="R59" s="8"/>
    </row>
    <row r="60" spans="1:18" x14ac:dyDescent="0.4">
      <c r="A60">
        <v>59</v>
      </c>
      <c r="B60">
        <f>'Stichprobe und Grafik'!B64</f>
        <v>0.17</v>
      </c>
      <c r="C60">
        <f t="shared" si="1"/>
        <v>0.18710000000000002</v>
      </c>
      <c r="D60">
        <f>'Stichprobe und Grafik'!$E$11</f>
        <v>0.27200000000000002</v>
      </c>
      <c r="E60">
        <f>'Stichprobe und Grafik'!$E$10</f>
        <v>0.16500000000000001</v>
      </c>
      <c r="F60" s="6">
        <f>'Stichprobe und Grafik'!$E$8-'Stichprobe und Grafik'!$E$9</f>
        <v>0.15138804913837065</v>
      </c>
      <c r="G60" s="6">
        <f>'Stichprobe und Grafik'!$E$8+'Stichprobe und Grafik'!$E$9</f>
        <v>0.22281195086162939</v>
      </c>
      <c r="H60">
        <f>'Stichprobe und Grafik'!$E$8-2*'Stichprobe und Grafik'!$E$9</f>
        <v>0.11567609827674127</v>
      </c>
      <c r="I60">
        <f>'Stichprobe und Grafik'!$E$8+2*'Stichprobe und Grafik'!$E$9</f>
        <v>0.25852390172325879</v>
      </c>
      <c r="J60">
        <f>'Stichprobe und Grafik'!$E$8-3*'Stichprobe und Grafik'!$E$9</f>
        <v>7.9964147415111902E-2</v>
      </c>
      <c r="K60">
        <f>'Stichprobe und Grafik'!$E$8+3*'Stichprobe und Grafik'!$E$9</f>
        <v>0.29423585258488816</v>
      </c>
      <c r="L60">
        <f>IF(B60&gt;'Stichprobe und Grafik'!$E$11,1,0)</f>
        <v>0</v>
      </c>
      <c r="M60">
        <f>IF(B60&lt;'Stichprobe und Grafik'!$E$10,1,0)</f>
        <v>0</v>
      </c>
      <c r="Q60" s="6"/>
      <c r="R60" s="8"/>
    </row>
    <row r="61" spans="1:18" x14ac:dyDescent="0.4">
      <c r="A61">
        <v>60</v>
      </c>
      <c r="B61">
        <f>'Stichprobe und Grafik'!B65</f>
        <v>0.19</v>
      </c>
      <c r="C61">
        <f t="shared" si="1"/>
        <v>0.18710000000000002</v>
      </c>
      <c r="D61">
        <f>'Stichprobe und Grafik'!$E$11</f>
        <v>0.27200000000000002</v>
      </c>
      <c r="E61">
        <f>'Stichprobe und Grafik'!$E$10</f>
        <v>0.16500000000000001</v>
      </c>
      <c r="F61" s="6">
        <f>'Stichprobe und Grafik'!$E$8-'Stichprobe und Grafik'!$E$9</f>
        <v>0.15138804913837065</v>
      </c>
      <c r="G61" s="6">
        <f>'Stichprobe und Grafik'!$E$8+'Stichprobe und Grafik'!$E$9</f>
        <v>0.22281195086162939</v>
      </c>
      <c r="H61">
        <f>'Stichprobe und Grafik'!$E$8-2*'Stichprobe und Grafik'!$E$9</f>
        <v>0.11567609827674127</v>
      </c>
      <c r="I61">
        <f>'Stichprobe und Grafik'!$E$8+2*'Stichprobe und Grafik'!$E$9</f>
        <v>0.25852390172325879</v>
      </c>
      <c r="J61">
        <f>'Stichprobe und Grafik'!$E$8-3*'Stichprobe und Grafik'!$E$9</f>
        <v>7.9964147415111902E-2</v>
      </c>
      <c r="K61">
        <f>'Stichprobe und Grafik'!$E$8+3*'Stichprobe und Grafik'!$E$9</f>
        <v>0.29423585258488816</v>
      </c>
      <c r="L61">
        <f>IF(B61&gt;'Stichprobe und Grafik'!$E$11,1,0)</f>
        <v>0</v>
      </c>
      <c r="M61">
        <f>IF(B61&lt;'Stichprobe und Grafik'!$E$10,1,0)</f>
        <v>0</v>
      </c>
      <c r="Q61" s="6"/>
      <c r="R61" s="8"/>
    </row>
    <row r="62" spans="1:18" x14ac:dyDescent="0.4">
      <c r="A62">
        <v>61</v>
      </c>
      <c r="B62">
        <f>'Stichprobe und Grafik'!B66</f>
        <v>0.12</v>
      </c>
      <c r="C62">
        <f t="shared" si="1"/>
        <v>0.18710000000000002</v>
      </c>
      <c r="D62">
        <f>'Stichprobe und Grafik'!$E$11</f>
        <v>0.27200000000000002</v>
      </c>
      <c r="E62">
        <f>'Stichprobe und Grafik'!$E$10</f>
        <v>0.16500000000000001</v>
      </c>
      <c r="F62" s="6">
        <f>'Stichprobe und Grafik'!$E$8-'Stichprobe und Grafik'!$E$9</f>
        <v>0.15138804913837065</v>
      </c>
      <c r="G62" s="6">
        <f>'Stichprobe und Grafik'!$E$8+'Stichprobe und Grafik'!$E$9</f>
        <v>0.22281195086162939</v>
      </c>
      <c r="H62">
        <f>'Stichprobe und Grafik'!$E$8-2*'Stichprobe und Grafik'!$E$9</f>
        <v>0.11567609827674127</v>
      </c>
      <c r="I62">
        <f>'Stichprobe und Grafik'!$E$8+2*'Stichprobe und Grafik'!$E$9</f>
        <v>0.25852390172325879</v>
      </c>
      <c r="J62">
        <f>'Stichprobe und Grafik'!$E$8-3*'Stichprobe und Grafik'!$E$9</f>
        <v>7.9964147415111902E-2</v>
      </c>
      <c r="K62">
        <f>'Stichprobe und Grafik'!$E$8+3*'Stichprobe und Grafik'!$E$9</f>
        <v>0.29423585258488816</v>
      </c>
      <c r="L62">
        <f>IF(B62&gt;'Stichprobe und Grafik'!$E$11,1,0)</f>
        <v>0</v>
      </c>
      <c r="M62">
        <f>IF(B62&lt;'Stichprobe und Grafik'!$E$10,1,0)</f>
        <v>1</v>
      </c>
      <c r="Q62" s="6"/>
      <c r="R62" s="8"/>
    </row>
    <row r="63" spans="1:18" x14ac:dyDescent="0.4">
      <c r="A63">
        <v>62</v>
      </c>
      <c r="B63">
        <f>'Stichprobe und Grafik'!B67</f>
        <v>0.05</v>
      </c>
      <c r="C63">
        <f t="shared" si="1"/>
        <v>0.18710000000000002</v>
      </c>
      <c r="D63">
        <f>'Stichprobe und Grafik'!$E$11</f>
        <v>0.27200000000000002</v>
      </c>
      <c r="E63">
        <f>'Stichprobe und Grafik'!$E$10</f>
        <v>0.16500000000000001</v>
      </c>
      <c r="F63" s="6">
        <f>'Stichprobe und Grafik'!$E$8-'Stichprobe und Grafik'!$E$9</f>
        <v>0.15138804913837065</v>
      </c>
      <c r="G63" s="6">
        <f>'Stichprobe und Grafik'!$E$8+'Stichprobe und Grafik'!$E$9</f>
        <v>0.22281195086162939</v>
      </c>
      <c r="H63">
        <f>'Stichprobe und Grafik'!$E$8-2*'Stichprobe und Grafik'!$E$9</f>
        <v>0.11567609827674127</v>
      </c>
      <c r="I63">
        <f>'Stichprobe und Grafik'!$E$8+2*'Stichprobe und Grafik'!$E$9</f>
        <v>0.25852390172325879</v>
      </c>
      <c r="J63">
        <f>'Stichprobe und Grafik'!$E$8-3*'Stichprobe und Grafik'!$E$9</f>
        <v>7.9964147415111902E-2</v>
      </c>
      <c r="K63">
        <f>'Stichprobe und Grafik'!$E$8+3*'Stichprobe und Grafik'!$E$9</f>
        <v>0.29423585258488816</v>
      </c>
      <c r="L63">
        <f>IF(B63&gt;'Stichprobe und Grafik'!$E$11,1,0)</f>
        <v>0</v>
      </c>
      <c r="M63">
        <f>IF(B63&lt;'Stichprobe und Grafik'!$E$10,1,0)</f>
        <v>1</v>
      </c>
      <c r="Q63" s="6"/>
      <c r="R63" s="8"/>
    </row>
    <row r="64" spans="1:18" x14ac:dyDescent="0.4">
      <c r="A64">
        <v>63</v>
      </c>
      <c r="B64">
        <f>'Stichprobe und Grafik'!B68</f>
        <v>0.16</v>
      </c>
      <c r="C64">
        <f t="shared" si="1"/>
        <v>0.18710000000000002</v>
      </c>
      <c r="D64">
        <f>'Stichprobe und Grafik'!$E$11</f>
        <v>0.27200000000000002</v>
      </c>
      <c r="E64">
        <f>'Stichprobe und Grafik'!$E$10</f>
        <v>0.16500000000000001</v>
      </c>
      <c r="F64" s="6">
        <f>'Stichprobe und Grafik'!$E$8-'Stichprobe und Grafik'!$E$9</f>
        <v>0.15138804913837065</v>
      </c>
      <c r="G64" s="6">
        <f>'Stichprobe und Grafik'!$E$8+'Stichprobe und Grafik'!$E$9</f>
        <v>0.22281195086162939</v>
      </c>
      <c r="H64">
        <f>'Stichprobe und Grafik'!$E$8-2*'Stichprobe und Grafik'!$E$9</f>
        <v>0.11567609827674127</v>
      </c>
      <c r="I64">
        <f>'Stichprobe und Grafik'!$E$8+2*'Stichprobe und Grafik'!$E$9</f>
        <v>0.25852390172325879</v>
      </c>
      <c r="J64">
        <f>'Stichprobe und Grafik'!$E$8-3*'Stichprobe und Grafik'!$E$9</f>
        <v>7.9964147415111902E-2</v>
      </c>
      <c r="K64">
        <f>'Stichprobe und Grafik'!$E$8+3*'Stichprobe und Grafik'!$E$9</f>
        <v>0.29423585258488816</v>
      </c>
      <c r="L64">
        <f>IF(B64&gt;'Stichprobe und Grafik'!$E$11,1,0)</f>
        <v>0</v>
      </c>
      <c r="M64">
        <f>IF(B64&lt;'Stichprobe und Grafik'!$E$10,1,0)</f>
        <v>1</v>
      </c>
      <c r="Q64" s="6"/>
      <c r="R64" s="8"/>
    </row>
    <row r="65" spans="1:18" x14ac:dyDescent="0.4">
      <c r="A65">
        <v>64</v>
      </c>
      <c r="B65">
        <f>'Stichprobe und Grafik'!B69</f>
        <v>0.16</v>
      </c>
      <c r="C65">
        <f t="shared" si="1"/>
        <v>0.18710000000000002</v>
      </c>
      <c r="D65">
        <f>'Stichprobe und Grafik'!$E$11</f>
        <v>0.27200000000000002</v>
      </c>
      <c r="E65">
        <f>'Stichprobe und Grafik'!$E$10</f>
        <v>0.16500000000000001</v>
      </c>
      <c r="F65" s="6">
        <f>'Stichprobe und Grafik'!$E$8-'Stichprobe und Grafik'!$E$9</f>
        <v>0.15138804913837065</v>
      </c>
      <c r="G65" s="6">
        <f>'Stichprobe und Grafik'!$E$8+'Stichprobe und Grafik'!$E$9</f>
        <v>0.22281195086162939</v>
      </c>
      <c r="H65">
        <f>'Stichprobe und Grafik'!$E$8-2*'Stichprobe und Grafik'!$E$9</f>
        <v>0.11567609827674127</v>
      </c>
      <c r="I65">
        <f>'Stichprobe und Grafik'!$E$8+2*'Stichprobe und Grafik'!$E$9</f>
        <v>0.25852390172325879</v>
      </c>
      <c r="J65">
        <f>'Stichprobe und Grafik'!$E$8-3*'Stichprobe und Grafik'!$E$9</f>
        <v>7.9964147415111902E-2</v>
      </c>
      <c r="K65">
        <f>'Stichprobe und Grafik'!$E$8+3*'Stichprobe und Grafik'!$E$9</f>
        <v>0.29423585258488816</v>
      </c>
      <c r="L65">
        <f>IF(B65&gt;'Stichprobe und Grafik'!$E$11,1,0)</f>
        <v>0</v>
      </c>
      <c r="M65">
        <f>IF(B65&lt;'Stichprobe und Grafik'!$E$10,1,0)</f>
        <v>1</v>
      </c>
      <c r="Q65" s="6"/>
      <c r="R65" s="8"/>
    </row>
    <row r="66" spans="1:18" x14ac:dyDescent="0.4">
      <c r="A66">
        <v>65</v>
      </c>
      <c r="B66">
        <f>'Stichprobe und Grafik'!B70</f>
        <v>0.15</v>
      </c>
      <c r="C66">
        <f t="shared" ref="C66:C101" si="2">AVERAGE($B:$B)</f>
        <v>0.18710000000000002</v>
      </c>
      <c r="D66">
        <f>'Stichprobe und Grafik'!$E$11</f>
        <v>0.27200000000000002</v>
      </c>
      <c r="E66">
        <f>'Stichprobe und Grafik'!$E$10</f>
        <v>0.16500000000000001</v>
      </c>
      <c r="F66" s="6">
        <f>'Stichprobe und Grafik'!$E$8-'Stichprobe und Grafik'!$E$9</f>
        <v>0.15138804913837065</v>
      </c>
      <c r="G66" s="6">
        <f>'Stichprobe und Grafik'!$E$8+'Stichprobe und Grafik'!$E$9</f>
        <v>0.22281195086162939</v>
      </c>
      <c r="H66">
        <f>'Stichprobe und Grafik'!$E$8-2*'Stichprobe und Grafik'!$E$9</f>
        <v>0.11567609827674127</v>
      </c>
      <c r="I66">
        <f>'Stichprobe und Grafik'!$E$8+2*'Stichprobe und Grafik'!$E$9</f>
        <v>0.25852390172325879</v>
      </c>
      <c r="J66">
        <f>'Stichprobe und Grafik'!$E$8-3*'Stichprobe und Grafik'!$E$9</f>
        <v>7.9964147415111902E-2</v>
      </c>
      <c r="K66">
        <f>'Stichprobe und Grafik'!$E$8+3*'Stichprobe und Grafik'!$E$9</f>
        <v>0.29423585258488816</v>
      </c>
      <c r="L66">
        <f>IF(B66&gt;'Stichprobe und Grafik'!$E$11,1,0)</f>
        <v>0</v>
      </c>
      <c r="M66">
        <f>IF(B66&lt;'Stichprobe und Grafik'!$E$10,1,0)</f>
        <v>1</v>
      </c>
      <c r="Q66" s="6"/>
      <c r="R66" s="8"/>
    </row>
    <row r="67" spans="1:18" x14ac:dyDescent="0.4">
      <c r="A67">
        <v>66</v>
      </c>
      <c r="B67">
        <f>'Stichprobe und Grafik'!B71</f>
        <v>0.2</v>
      </c>
      <c r="C67">
        <f t="shared" si="2"/>
        <v>0.18710000000000002</v>
      </c>
      <c r="D67">
        <f>'Stichprobe und Grafik'!$E$11</f>
        <v>0.27200000000000002</v>
      </c>
      <c r="E67">
        <f>'Stichprobe und Grafik'!$E$10</f>
        <v>0.16500000000000001</v>
      </c>
      <c r="F67" s="6">
        <f>'Stichprobe und Grafik'!$E$8-'Stichprobe und Grafik'!$E$9</f>
        <v>0.15138804913837065</v>
      </c>
      <c r="G67" s="6">
        <f>'Stichprobe und Grafik'!$E$8+'Stichprobe und Grafik'!$E$9</f>
        <v>0.22281195086162939</v>
      </c>
      <c r="H67">
        <f>'Stichprobe und Grafik'!$E$8-2*'Stichprobe und Grafik'!$E$9</f>
        <v>0.11567609827674127</v>
      </c>
      <c r="I67">
        <f>'Stichprobe und Grafik'!$E$8+2*'Stichprobe und Grafik'!$E$9</f>
        <v>0.25852390172325879</v>
      </c>
      <c r="J67">
        <f>'Stichprobe und Grafik'!$E$8-3*'Stichprobe und Grafik'!$E$9</f>
        <v>7.9964147415111902E-2</v>
      </c>
      <c r="K67">
        <f>'Stichprobe und Grafik'!$E$8+3*'Stichprobe und Grafik'!$E$9</f>
        <v>0.29423585258488816</v>
      </c>
      <c r="L67">
        <f>IF(B67&gt;'Stichprobe und Grafik'!$E$11,1,0)</f>
        <v>0</v>
      </c>
      <c r="M67">
        <f>IF(B67&lt;'Stichprobe und Grafik'!$E$10,1,0)</f>
        <v>0</v>
      </c>
      <c r="Q67" s="6"/>
      <c r="R67" s="8"/>
    </row>
    <row r="68" spans="1:18" x14ac:dyDescent="0.4">
      <c r="A68">
        <v>67</v>
      </c>
      <c r="B68">
        <f>'Stichprobe und Grafik'!B72</f>
        <v>0.18</v>
      </c>
      <c r="C68">
        <f t="shared" si="2"/>
        <v>0.18710000000000002</v>
      </c>
      <c r="D68">
        <f>'Stichprobe und Grafik'!$E$11</f>
        <v>0.27200000000000002</v>
      </c>
      <c r="E68">
        <f>'Stichprobe und Grafik'!$E$10</f>
        <v>0.16500000000000001</v>
      </c>
      <c r="F68" s="6">
        <f>'Stichprobe und Grafik'!$E$8-'Stichprobe und Grafik'!$E$9</f>
        <v>0.15138804913837065</v>
      </c>
      <c r="G68" s="6">
        <f>'Stichprobe und Grafik'!$E$8+'Stichprobe und Grafik'!$E$9</f>
        <v>0.22281195086162939</v>
      </c>
      <c r="H68">
        <f>'Stichprobe und Grafik'!$E$8-2*'Stichprobe und Grafik'!$E$9</f>
        <v>0.11567609827674127</v>
      </c>
      <c r="I68">
        <f>'Stichprobe und Grafik'!$E$8+2*'Stichprobe und Grafik'!$E$9</f>
        <v>0.25852390172325879</v>
      </c>
      <c r="J68">
        <f>'Stichprobe und Grafik'!$E$8-3*'Stichprobe und Grafik'!$E$9</f>
        <v>7.9964147415111902E-2</v>
      </c>
      <c r="K68">
        <f>'Stichprobe und Grafik'!$E$8+3*'Stichprobe und Grafik'!$E$9</f>
        <v>0.29423585258488816</v>
      </c>
      <c r="L68">
        <f>IF(B68&gt;'Stichprobe und Grafik'!$E$11,1,0)</f>
        <v>0</v>
      </c>
      <c r="M68">
        <f>IF(B68&lt;'Stichprobe und Grafik'!$E$10,1,0)</f>
        <v>0</v>
      </c>
      <c r="Q68" s="6"/>
      <c r="R68" s="8"/>
    </row>
    <row r="69" spans="1:18" x14ac:dyDescent="0.4">
      <c r="A69">
        <v>68</v>
      </c>
      <c r="B69">
        <f>'Stichprobe und Grafik'!B73</f>
        <v>0.17</v>
      </c>
      <c r="C69">
        <f t="shared" si="2"/>
        <v>0.18710000000000002</v>
      </c>
      <c r="D69">
        <f>'Stichprobe und Grafik'!$E$11</f>
        <v>0.27200000000000002</v>
      </c>
      <c r="E69">
        <f>'Stichprobe und Grafik'!$E$10</f>
        <v>0.16500000000000001</v>
      </c>
      <c r="F69" s="6">
        <f>'Stichprobe und Grafik'!$E$8-'Stichprobe und Grafik'!$E$9</f>
        <v>0.15138804913837065</v>
      </c>
      <c r="G69" s="6">
        <f>'Stichprobe und Grafik'!$E$8+'Stichprobe und Grafik'!$E$9</f>
        <v>0.22281195086162939</v>
      </c>
      <c r="H69">
        <f>'Stichprobe und Grafik'!$E$8-2*'Stichprobe und Grafik'!$E$9</f>
        <v>0.11567609827674127</v>
      </c>
      <c r="I69">
        <f>'Stichprobe und Grafik'!$E$8+2*'Stichprobe und Grafik'!$E$9</f>
        <v>0.25852390172325879</v>
      </c>
      <c r="J69">
        <f>'Stichprobe und Grafik'!$E$8-3*'Stichprobe und Grafik'!$E$9</f>
        <v>7.9964147415111902E-2</v>
      </c>
      <c r="K69">
        <f>'Stichprobe und Grafik'!$E$8+3*'Stichprobe und Grafik'!$E$9</f>
        <v>0.29423585258488816</v>
      </c>
      <c r="L69">
        <f>IF(B69&gt;'Stichprobe und Grafik'!$E$11,1,0)</f>
        <v>0</v>
      </c>
      <c r="M69">
        <f>IF(B69&lt;'Stichprobe und Grafik'!$E$10,1,0)</f>
        <v>0</v>
      </c>
      <c r="Q69" s="6"/>
      <c r="R69" s="8"/>
    </row>
    <row r="70" spans="1:18" x14ac:dyDescent="0.4">
      <c r="A70">
        <v>69</v>
      </c>
      <c r="B70">
        <f>'Stichprobe und Grafik'!B74</f>
        <v>0.17</v>
      </c>
      <c r="C70">
        <f t="shared" si="2"/>
        <v>0.18710000000000002</v>
      </c>
      <c r="D70">
        <f>'Stichprobe und Grafik'!$E$11</f>
        <v>0.27200000000000002</v>
      </c>
      <c r="E70">
        <f>'Stichprobe und Grafik'!$E$10</f>
        <v>0.16500000000000001</v>
      </c>
      <c r="F70" s="6">
        <f>'Stichprobe und Grafik'!$E$8-'Stichprobe und Grafik'!$E$9</f>
        <v>0.15138804913837065</v>
      </c>
      <c r="G70" s="6">
        <f>'Stichprobe und Grafik'!$E$8+'Stichprobe und Grafik'!$E$9</f>
        <v>0.22281195086162939</v>
      </c>
      <c r="H70">
        <f>'Stichprobe und Grafik'!$E$8-2*'Stichprobe und Grafik'!$E$9</f>
        <v>0.11567609827674127</v>
      </c>
      <c r="I70">
        <f>'Stichprobe und Grafik'!$E$8+2*'Stichprobe und Grafik'!$E$9</f>
        <v>0.25852390172325879</v>
      </c>
      <c r="J70">
        <f>'Stichprobe und Grafik'!$E$8-3*'Stichprobe und Grafik'!$E$9</f>
        <v>7.9964147415111902E-2</v>
      </c>
      <c r="K70">
        <f>'Stichprobe und Grafik'!$E$8+3*'Stichprobe und Grafik'!$E$9</f>
        <v>0.29423585258488816</v>
      </c>
      <c r="L70">
        <f>IF(B70&gt;'Stichprobe und Grafik'!$E$11,1,0)</f>
        <v>0</v>
      </c>
      <c r="M70">
        <f>IF(B70&lt;'Stichprobe und Grafik'!$E$10,1,0)</f>
        <v>0</v>
      </c>
      <c r="Q70" s="6"/>
      <c r="R70" s="8"/>
    </row>
    <row r="71" spans="1:18" x14ac:dyDescent="0.4">
      <c r="A71">
        <v>70</v>
      </c>
      <c r="B71">
        <f>'Stichprobe und Grafik'!B75</f>
        <v>0.18</v>
      </c>
      <c r="C71">
        <f t="shared" si="2"/>
        <v>0.18710000000000002</v>
      </c>
      <c r="D71">
        <f>'Stichprobe und Grafik'!$E$11</f>
        <v>0.27200000000000002</v>
      </c>
      <c r="E71">
        <f>'Stichprobe und Grafik'!$E$10</f>
        <v>0.16500000000000001</v>
      </c>
      <c r="F71" s="6">
        <f>'Stichprobe und Grafik'!$E$8-'Stichprobe und Grafik'!$E$9</f>
        <v>0.15138804913837065</v>
      </c>
      <c r="G71" s="6">
        <f>'Stichprobe und Grafik'!$E$8+'Stichprobe und Grafik'!$E$9</f>
        <v>0.22281195086162939</v>
      </c>
      <c r="H71">
        <f>'Stichprobe und Grafik'!$E$8-2*'Stichprobe und Grafik'!$E$9</f>
        <v>0.11567609827674127</v>
      </c>
      <c r="I71">
        <f>'Stichprobe und Grafik'!$E$8+2*'Stichprobe und Grafik'!$E$9</f>
        <v>0.25852390172325879</v>
      </c>
      <c r="J71">
        <f>'Stichprobe und Grafik'!$E$8-3*'Stichprobe und Grafik'!$E$9</f>
        <v>7.9964147415111902E-2</v>
      </c>
      <c r="K71">
        <f>'Stichprobe und Grafik'!$E$8+3*'Stichprobe und Grafik'!$E$9</f>
        <v>0.29423585258488816</v>
      </c>
      <c r="L71">
        <f>IF(B71&gt;'Stichprobe und Grafik'!$E$11,1,0)</f>
        <v>0</v>
      </c>
      <c r="M71">
        <f>IF(B71&lt;'Stichprobe und Grafik'!$E$10,1,0)</f>
        <v>0</v>
      </c>
      <c r="Q71" s="6"/>
      <c r="R71" s="8"/>
    </row>
    <row r="72" spans="1:18" x14ac:dyDescent="0.4">
      <c r="A72">
        <v>71</v>
      </c>
      <c r="B72">
        <f>'Stichprobe und Grafik'!B76</f>
        <v>0.16</v>
      </c>
      <c r="C72">
        <f t="shared" si="2"/>
        <v>0.18710000000000002</v>
      </c>
      <c r="D72">
        <f>'Stichprobe und Grafik'!$E$11</f>
        <v>0.27200000000000002</v>
      </c>
      <c r="E72">
        <f>'Stichprobe und Grafik'!$E$10</f>
        <v>0.16500000000000001</v>
      </c>
      <c r="F72" s="6">
        <f>'Stichprobe und Grafik'!$E$8-'Stichprobe und Grafik'!$E$9</f>
        <v>0.15138804913837065</v>
      </c>
      <c r="G72" s="6">
        <f>'Stichprobe und Grafik'!$E$8+'Stichprobe und Grafik'!$E$9</f>
        <v>0.22281195086162939</v>
      </c>
      <c r="H72">
        <f>'Stichprobe und Grafik'!$E$8-2*'Stichprobe und Grafik'!$E$9</f>
        <v>0.11567609827674127</v>
      </c>
      <c r="I72">
        <f>'Stichprobe und Grafik'!$E$8+2*'Stichprobe und Grafik'!$E$9</f>
        <v>0.25852390172325879</v>
      </c>
      <c r="J72">
        <f>'Stichprobe und Grafik'!$E$8-3*'Stichprobe und Grafik'!$E$9</f>
        <v>7.9964147415111902E-2</v>
      </c>
      <c r="K72">
        <f>'Stichprobe und Grafik'!$E$8+3*'Stichprobe und Grafik'!$E$9</f>
        <v>0.29423585258488816</v>
      </c>
      <c r="L72">
        <f>IF(B72&gt;'Stichprobe und Grafik'!$E$11,1,0)</f>
        <v>0</v>
      </c>
      <c r="M72">
        <f>IF(B72&lt;'Stichprobe und Grafik'!$E$10,1,0)</f>
        <v>1</v>
      </c>
      <c r="Q72" s="6"/>
      <c r="R72" s="8"/>
    </row>
    <row r="73" spans="1:18" x14ac:dyDescent="0.4">
      <c r="A73">
        <v>72</v>
      </c>
      <c r="B73">
        <f>'Stichprobe und Grafik'!B77</f>
        <v>0.16</v>
      </c>
      <c r="C73">
        <f t="shared" si="2"/>
        <v>0.18710000000000002</v>
      </c>
      <c r="D73">
        <f>'Stichprobe und Grafik'!$E$11</f>
        <v>0.27200000000000002</v>
      </c>
      <c r="E73">
        <f>'Stichprobe und Grafik'!$E$10</f>
        <v>0.16500000000000001</v>
      </c>
      <c r="F73" s="6">
        <f>'Stichprobe und Grafik'!$E$8-'Stichprobe und Grafik'!$E$9</f>
        <v>0.15138804913837065</v>
      </c>
      <c r="G73" s="6">
        <f>'Stichprobe und Grafik'!$E$8+'Stichprobe und Grafik'!$E$9</f>
        <v>0.22281195086162939</v>
      </c>
      <c r="H73">
        <f>'Stichprobe und Grafik'!$E$8-2*'Stichprobe und Grafik'!$E$9</f>
        <v>0.11567609827674127</v>
      </c>
      <c r="I73">
        <f>'Stichprobe und Grafik'!$E$8+2*'Stichprobe und Grafik'!$E$9</f>
        <v>0.25852390172325879</v>
      </c>
      <c r="J73">
        <f>'Stichprobe und Grafik'!$E$8-3*'Stichprobe und Grafik'!$E$9</f>
        <v>7.9964147415111902E-2</v>
      </c>
      <c r="K73">
        <f>'Stichprobe und Grafik'!$E$8+3*'Stichprobe und Grafik'!$E$9</f>
        <v>0.29423585258488816</v>
      </c>
      <c r="L73">
        <f>IF(B73&gt;'Stichprobe und Grafik'!$E$11,1,0)</f>
        <v>0</v>
      </c>
      <c r="M73">
        <f>IF(B73&lt;'Stichprobe und Grafik'!$E$10,1,0)</f>
        <v>1</v>
      </c>
      <c r="Q73" s="6"/>
      <c r="R73" s="8"/>
    </row>
    <row r="74" spans="1:18" x14ac:dyDescent="0.4">
      <c r="A74">
        <v>73</v>
      </c>
      <c r="B74">
        <f>'Stichprobe und Grafik'!B78</f>
        <v>0.14000000000000001</v>
      </c>
      <c r="C74">
        <f t="shared" si="2"/>
        <v>0.18710000000000002</v>
      </c>
      <c r="D74">
        <f>'Stichprobe und Grafik'!$E$11</f>
        <v>0.27200000000000002</v>
      </c>
      <c r="E74">
        <f>'Stichprobe und Grafik'!$E$10</f>
        <v>0.16500000000000001</v>
      </c>
      <c r="F74" s="6">
        <f>'Stichprobe und Grafik'!$E$8-'Stichprobe und Grafik'!$E$9</f>
        <v>0.15138804913837065</v>
      </c>
      <c r="G74" s="6">
        <f>'Stichprobe und Grafik'!$E$8+'Stichprobe und Grafik'!$E$9</f>
        <v>0.22281195086162939</v>
      </c>
      <c r="H74">
        <f>'Stichprobe und Grafik'!$E$8-2*'Stichprobe und Grafik'!$E$9</f>
        <v>0.11567609827674127</v>
      </c>
      <c r="I74">
        <f>'Stichprobe und Grafik'!$E$8+2*'Stichprobe und Grafik'!$E$9</f>
        <v>0.25852390172325879</v>
      </c>
      <c r="J74">
        <f>'Stichprobe und Grafik'!$E$8-3*'Stichprobe und Grafik'!$E$9</f>
        <v>7.9964147415111902E-2</v>
      </c>
      <c r="K74">
        <f>'Stichprobe und Grafik'!$E$8+3*'Stichprobe und Grafik'!$E$9</f>
        <v>0.29423585258488816</v>
      </c>
      <c r="L74">
        <f>IF(B74&gt;'Stichprobe und Grafik'!$E$11,1,0)</f>
        <v>0</v>
      </c>
      <c r="M74">
        <f>IF(B74&lt;'Stichprobe und Grafik'!$E$10,1,0)</f>
        <v>1</v>
      </c>
      <c r="Q74" s="6"/>
      <c r="R74" s="8"/>
    </row>
    <row r="75" spans="1:18" x14ac:dyDescent="0.4">
      <c r="A75">
        <v>74</v>
      </c>
      <c r="B75">
        <f>'Stichprobe und Grafik'!B79</f>
        <v>0.15</v>
      </c>
      <c r="C75">
        <f t="shared" si="2"/>
        <v>0.18710000000000002</v>
      </c>
      <c r="D75">
        <f>'Stichprobe und Grafik'!$E$11</f>
        <v>0.27200000000000002</v>
      </c>
      <c r="E75">
        <f>'Stichprobe und Grafik'!$E$10</f>
        <v>0.16500000000000001</v>
      </c>
      <c r="F75" s="6">
        <f>'Stichprobe und Grafik'!$E$8-'Stichprobe und Grafik'!$E$9</f>
        <v>0.15138804913837065</v>
      </c>
      <c r="G75" s="6">
        <f>'Stichprobe und Grafik'!$E$8+'Stichprobe und Grafik'!$E$9</f>
        <v>0.22281195086162939</v>
      </c>
      <c r="H75">
        <f>'Stichprobe und Grafik'!$E$8-2*'Stichprobe und Grafik'!$E$9</f>
        <v>0.11567609827674127</v>
      </c>
      <c r="I75">
        <f>'Stichprobe und Grafik'!$E$8+2*'Stichprobe und Grafik'!$E$9</f>
        <v>0.25852390172325879</v>
      </c>
      <c r="J75">
        <f>'Stichprobe und Grafik'!$E$8-3*'Stichprobe und Grafik'!$E$9</f>
        <v>7.9964147415111902E-2</v>
      </c>
      <c r="K75">
        <f>'Stichprobe und Grafik'!$E$8+3*'Stichprobe und Grafik'!$E$9</f>
        <v>0.29423585258488816</v>
      </c>
      <c r="L75">
        <f>IF(B75&gt;'Stichprobe und Grafik'!$E$11,1,0)</f>
        <v>0</v>
      </c>
      <c r="M75">
        <f>IF(B75&lt;'Stichprobe und Grafik'!$E$10,1,0)</f>
        <v>1</v>
      </c>
      <c r="Q75" s="6"/>
      <c r="R75" s="8"/>
    </row>
    <row r="76" spans="1:18" x14ac:dyDescent="0.4">
      <c r="A76">
        <v>75</v>
      </c>
      <c r="B76">
        <f>'Stichprobe und Grafik'!B80</f>
        <v>0.14000000000000001</v>
      </c>
      <c r="C76">
        <f t="shared" si="2"/>
        <v>0.18710000000000002</v>
      </c>
      <c r="D76">
        <f>'Stichprobe und Grafik'!$E$11</f>
        <v>0.27200000000000002</v>
      </c>
      <c r="E76">
        <f>'Stichprobe und Grafik'!$E$10</f>
        <v>0.16500000000000001</v>
      </c>
      <c r="F76" s="6">
        <f>'Stichprobe und Grafik'!$E$8-'Stichprobe und Grafik'!$E$9</f>
        <v>0.15138804913837065</v>
      </c>
      <c r="G76" s="6">
        <f>'Stichprobe und Grafik'!$E$8+'Stichprobe und Grafik'!$E$9</f>
        <v>0.22281195086162939</v>
      </c>
      <c r="H76">
        <f>'Stichprobe und Grafik'!$E$8-2*'Stichprobe und Grafik'!$E$9</f>
        <v>0.11567609827674127</v>
      </c>
      <c r="I76">
        <f>'Stichprobe und Grafik'!$E$8+2*'Stichprobe und Grafik'!$E$9</f>
        <v>0.25852390172325879</v>
      </c>
      <c r="J76">
        <f>'Stichprobe und Grafik'!$E$8-3*'Stichprobe und Grafik'!$E$9</f>
        <v>7.9964147415111902E-2</v>
      </c>
      <c r="K76">
        <f>'Stichprobe und Grafik'!$E$8+3*'Stichprobe und Grafik'!$E$9</f>
        <v>0.29423585258488816</v>
      </c>
      <c r="L76">
        <f>IF(B76&gt;'Stichprobe und Grafik'!$E$11,1,0)</f>
        <v>0</v>
      </c>
      <c r="M76">
        <f>IF(B76&lt;'Stichprobe und Grafik'!$E$10,1,0)</f>
        <v>1</v>
      </c>
      <c r="Q76" s="6"/>
      <c r="R76" s="8"/>
    </row>
    <row r="77" spans="1:18" x14ac:dyDescent="0.4">
      <c r="A77">
        <v>76</v>
      </c>
      <c r="B77">
        <f>'Stichprobe und Grafik'!B81</f>
        <v>0.14000000000000001</v>
      </c>
      <c r="C77">
        <f t="shared" si="2"/>
        <v>0.18710000000000002</v>
      </c>
      <c r="D77">
        <f>'Stichprobe und Grafik'!$E$11</f>
        <v>0.27200000000000002</v>
      </c>
      <c r="E77">
        <f>'Stichprobe und Grafik'!$E$10</f>
        <v>0.16500000000000001</v>
      </c>
      <c r="F77" s="6">
        <f>'Stichprobe und Grafik'!$E$8-'Stichprobe und Grafik'!$E$9</f>
        <v>0.15138804913837065</v>
      </c>
      <c r="G77" s="6">
        <f>'Stichprobe und Grafik'!$E$8+'Stichprobe und Grafik'!$E$9</f>
        <v>0.22281195086162939</v>
      </c>
      <c r="H77">
        <f>'Stichprobe und Grafik'!$E$8-2*'Stichprobe und Grafik'!$E$9</f>
        <v>0.11567609827674127</v>
      </c>
      <c r="I77">
        <f>'Stichprobe und Grafik'!$E$8+2*'Stichprobe und Grafik'!$E$9</f>
        <v>0.25852390172325879</v>
      </c>
      <c r="J77">
        <f>'Stichprobe und Grafik'!$E$8-3*'Stichprobe und Grafik'!$E$9</f>
        <v>7.9964147415111902E-2</v>
      </c>
      <c r="K77">
        <f>'Stichprobe und Grafik'!$E$8+3*'Stichprobe und Grafik'!$E$9</f>
        <v>0.29423585258488816</v>
      </c>
      <c r="L77">
        <f>IF(B77&gt;'Stichprobe und Grafik'!$E$11,1,0)</f>
        <v>0</v>
      </c>
      <c r="M77">
        <f>IF(B77&lt;'Stichprobe und Grafik'!$E$10,1,0)</f>
        <v>1</v>
      </c>
      <c r="Q77" s="6"/>
      <c r="R77" s="8"/>
    </row>
    <row r="78" spans="1:18" x14ac:dyDescent="0.4">
      <c r="A78">
        <v>77</v>
      </c>
      <c r="B78">
        <f>'Stichprobe und Grafik'!B82</f>
        <v>0.14000000000000001</v>
      </c>
      <c r="C78">
        <f t="shared" si="2"/>
        <v>0.18710000000000002</v>
      </c>
      <c r="D78">
        <f>'Stichprobe und Grafik'!$E$11</f>
        <v>0.27200000000000002</v>
      </c>
      <c r="E78">
        <f>'Stichprobe und Grafik'!$E$10</f>
        <v>0.16500000000000001</v>
      </c>
      <c r="F78" s="6">
        <f>'Stichprobe und Grafik'!$E$8-'Stichprobe und Grafik'!$E$9</f>
        <v>0.15138804913837065</v>
      </c>
      <c r="G78" s="6">
        <f>'Stichprobe und Grafik'!$E$8+'Stichprobe und Grafik'!$E$9</f>
        <v>0.22281195086162939</v>
      </c>
      <c r="H78">
        <f>'Stichprobe und Grafik'!$E$8-2*'Stichprobe und Grafik'!$E$9</f>
        <v>0.11567609827674127</v>
      </c>
      <c r="I78">
        <f>'Stichprobe und Grafik'!$E$8+2*'Stichprobe und Grafik'!$E$9</f>
        <v>0.25852390172325879</v>
      </c>
      <c r="J78">
        <f>'Stichprobe und Grafik'!$E$8-3*'Stichprobe und Grafik'!$E$9</f>
        <v>7.9964147415111902E-2</v>
      </c>
      <c r="K78">
        <f>'Stichprobe und Grafik'!$E$8+3*'Stichprobe und Grafik'!$E$9</f>
        <v>0.29423585258488816</v>
      </c>
      <c r="L78">
        <f>IF(B78&gt;'Stichprobe und Grafik'!$E$11,1,0)</f>
        <v>0</v>
      </c>
      <c r="M78">
        <f>IF(B78&lt;'Stichprobe und Grafik'!$E$10,1,0)</f>
        <v>1</v>
      </c>
      <c r="Q78" s="6"/>
      <c r="R78" s="8"/>
    </row>
    <row r="79" spans="1:18" x14ac:dyDescent="0.4">
      <c r="A79">
        <v>78</v>
      </c>
      <c r="B79">
        <f>'Stichprobe und Grafik'!B83</f>
        <v>0.18</v>
      </c>
      <c r="C79">
        <f t="shared" si="2"/>
        <v>0.18710000000000002</v>
      </c>
      <c r="D79">
        <f>'Stichprobe und Grafik'!$E$11</f>
        <v>0.27200000000000002</v>
      </c>
      <c r="E79">
        <f>'Stichprobe und Grafik'!$E$10</f>
        <v>0.16500000000000001</v>
      </c>
      <c r="F79" s="6">
        <f>'Stichprobe und Grafik'!$E$8-'Stichprobe und Grafik'!$E$9</f>
        <v>0.15138804913837065</v>
      </c>
      <c r="G79" s="6">
        <f>'Stichprobe und Grafik'!$E$8+'Stichprobe und Grafik'!$E$9</f>
        <v>0.22281195086162939</v>
      </c>
      <c r="H79">
        <f>'Stichprobe und Grafik'!$E$8-2*'Stichprobe und Grafik'!$E$9</f>
        <v>0.11567609827674127</v>
      </c>
      <c r="I79">
        <f>'Stichprobe und Grafik'!$E$8+2*'Stichprobe und Grafik'!$E$9</f>
        <v>0.25852390172325879</v>
      </c>
      <c r="J79">
        <f>'Stichprobe und Grafik'!$E$8-3*'Stichprobe und Grafik'!$E$9</f>
        <v>7.9964147415111902E-2</v>
      </c>
      <c r="K79">
        <f>'Stichprobe und Grafik'!$E$8+3*'Stichprobe und Grafik'!$E$9</f>
        <v>0.29423585258488816</v>
      </c>
      <c r="L79">
        <f>IF(B79&gt;'Stichprobe und Grafik'!$E$11,1,0)</f>
        <v>0</v>
      </c>
      <c r="M79">
        <f>IF(B79&lt;'Stichprobe und Grafik'!$E$10,1,0)</f>
        <v>0</v>
      </c>
      <c r="Q79" s="6"/>
      <c r="R79" s="8"/>
    </row>
    <row r="80" spans="1:18" x14ac:dyDescent="0.4">
      <c r="A80">
        <v>79</v>
      </c>
      <c r="B80">
        <f>'Stichprobe und Grafik'!B84</f>
        <v>0.16</v>
      </c>
      <c r="C80">
        <f t="shared" si="2"/>
        <v>0.18710000000000002</v>
      </c>
      <c r="D80">
        <f>'Stichprobe und Grafik'!$E$11</f>
        <v>0.27200000000000002</v>
      </c>
      <c r="E80">
        <f>'Stichprobe und Grafik'!$E$10</f>
        <v>0.16500000000000001</v>
      </c>
      <c r="F80" s="6">
        <f>'Stichprobe und Grafik'!$E$8-'Stichprobe und Grafik'!$E$9</f>
        <v>0.15138804913837065</v>
      </c>
      <c r="G80" s="6">
        <f>'Stichprobe und Grafik'!$E$8+'Stichprobe und Grafik'!$E$9</f>
        <v>0.22281195086162939</v>
      </c>
      <c r="H80">
        <f>'Stichprobe und Grafik'!$E$8-2*'Stichprobe und Grafik'!$E$9</f>
        <v>0.11567609827674127</v>
      </c>
      <c r="I80">
        <f>'Stichprobe und Grafik'!$E$8+2*'Stichprobe und Grafik'!$E$9</f>
        <v>0.25852390172325879</v>
      </c>
      <c r="J80">
        <f>'Stichprobe und Grafik'!$E$8-3*'Stichprobe und Grafik'!$E$9</f>
        <v>7.9964147415111902E-2</v>
      </c>
      <c r="K80">
        <f>'Stichprobe und Grafik'!$E$8+3*'Stichprobe und Grafik'!$E$9</f>
        <v>0.29423585258488816</v>
      </c>
      <c r="L80">
        <f>IF(B80&gt;'Stichprobe und Grafik'!$E$11,1,0)</f>
        <v>0</v>
      </c>
      <c r="M80">
        <f>IF(B80&lt;'Stichprobe und Grafik'!$E$10,1,0)</f>
        <v>1</v>
      </c>
      <c r="Q80" s="6"/>
      <c r="R80" s="8"/>
    </row>
    <row r="81" spans="1:18" x14ac:dyDescent="0.4">
      <c r="A81">
        <v>80</v>
      </c>
      <c r="B81">
        <f>'Stichprobe und Grafik'!B85</f>
        <v>0.18</v>
      </c>
      <c r="C81">
        <f t="shared" si="2"/>
        <v>0.18710000000000002</v>
      </c>
      <c r="D81">
        <f>'Stichprobe und Grafik'!$E$11</f>
        <v>0.27200000000000002</v>
      </c>
      <c r="E81">
        <f>'Stichprobe und Grafik'!$E$10</f>
        <v>0.16500000000000001</v>
      </c>
      <c r="F81" s="6">
        <f>'Stichprobe und Grafik'!$E$8-'Stichprobe und Grafik'!$E$9</f>
        <v>0.15138804913837065</v>
      </c>
      <c r="G81" s="6">
        <f>'Stichprobe und Grafik'!$E$8+'Stichprobe und Grafik'!$E$9</f>
        <v>0.22281195086162939</v>
      </c>
      <c r="H81">
        <f>'Stichprobe und Grafik'!$E$8-2*'Stichprobe und Grafik'!$E$9</f>
        <v>0.11567609827674127</v>
      </c>
      <c r="I81">
        <f>'Stichprobe und Grafik'!$E$8+2*'Stichprobe und Grafik'!$E$9</f>
        <v>0.25852390172325879</v>
      </c>
      <c r="J81">
        <f>'Stichprobe und Grafik'!$E$8-3*'Stichprobe und Grafik'!$E$9</f>
        <v>7.9964147415111902E-2</v>
      </c>
      <c r="K81">
        <f>'Stichprobe und Grafik'!$E$8+3*'Stichprobe und Grafik'!$E$9</f>
        <v>0.29423585258488816</v>
      </c>
      <c r="L81">
        <f>IF(B81&gt;'Stichprobe und Grafik'!$E$11,1,0)</f>
        <v>0</v>
      </c>
      <c r="M81">
        <f>IF(B81&lt;'Stichprobe und Grafik'!$E$10,1,0)</f>
        <v>0</v>
      </c>
      <c r="Q81" s="6"/>
      <c r="R81" s="8"/>
    </row>
    <row r="82" spans="1:18" x14ac:dyDescent="0.4">
      <c r="A82">
        <v>81</v>
      </c>
      <c r="B82">
        <f>'Stichprobe und Grafik'!B86</f>
        <v>0.18</v>
      </c>
      <c r="C82">
        <f t="shared" si="2"/>
        <v>0.18710000000000002</v>
      </c>
      <c r="D82">
        <f>'Stichprobe und Grafik'!$E$11</f>
        <v>0.27200000000000002</v>
      </c>
      <c r="E82">
        <f>'Stichprobe und Grafik'!$E$10</f>
        <v>0.16500000000000001</v>
      </c>
      <c r="F82" s="6">
        <f>'Stichprobe und Grafik'!$E$8-'Stichprobe und Grafik'!$E$9</f>
        <v>0.15138804913837065</v>
      </c>
      <c r="G82" s="6">
        <f>'Stichprobe und Grafik'!$E$8+'Stichprobe und Grafik'!$E$9</f>
        <v>0.22281195086162939</v>
      </c>
      <c r="H82">
        <f>'Stichprobe und Grafik'!$E$8-2*'Stichprobe und Grafik'!$E$9</f>
        <v>0.11567609827674127</v>
      </c>
      <c r="I82">
        <f>'Stichprobe und Grafik'!$E$8+2*'Stichprobe und Grafik'!$E$9</f>
        <v>0.25852390172325879</v>
      </c>
      <c r="J82">
        <f>'Stichprobe und Grafik'!$E$8-3*'Stichprobe und Grafik'!$E$9</f>
        <v>7.9964147415111902E-2</v>
      </c>
      <c r="K82">
        <f>'Stichprobe und Grafik'!$E$8+3*'Stichprobe und Grafik'!$E$9</f>
        <v>0.29423585258488816</v>
      </c>
      <c r="L82">
        <f>IF(B82&gt;'Stichprobe und Grafik'!$E$11,1,0)</f>
        <v>0</v>
      </c>
      <c r="M82">
        <f>IF(B82&lt;'Stichprobe und Grafik'!$E$10,1,0)</f>
        <v>0</v>
      </c>
      <c r="Q82" s="6"/>
      <c r="R82" s="8"/>
    </row>
    <row r="83" spans="1:18" x14ac:dyDescent="0.4">
      <c r="A83">
        <v>82</v>
      </c>
      <c r="B83">
        <f>'Stichprobe und Grafik'!B87</f>
        <v>0.18</v>
      </c>
      <c r="C83">
        <f t="shared" si="2"/>
        <v>0.18710000000000002</v>
      </c>
      <c r="D83">
        <f>'Stichprobe und Grafik'!$E$11</f>
        <v>0.27200000000000002</v>
      </c>
      <c r="E83">
        <f>'Stichprobe und Grafik'!$E$10</f>
        <v>0.16500000000000001</v>
      </c>
      <c r="F83" s="6">
        <f>'Stichprobe und Grafik'!$E$8-'Stichprobe und Grafik'!$E$9</f>
        <v>0.15138804913837065</v>
      </c>
      <c r="G83" s="6">
        <f>'Stichprobe und Grafik'!$E$8+'Stichprobe und Grafik'!$E$9</f>
        <v>0.22281195086162939</v>
      </c>
      <c r="H83">
        <f>'Stichprobe und Grafik'!$E$8-2*'Stichprobe und Grafik'!$E$9</f>
        <v>0.11567609827674127</v>
      </c>
      <c r="I83">
        <f>'Stichprobe und Grafik'!$E$8+2*'Stichprobe und Grafik'!$E$9</f>
        <v>0.25852390172325879</v>
      </c>
      <c r="J83">
        <f>'Stichprobe und Grafik'!$E$8-3*'Stichprobe und Grafik'!$E$9</f>
        <v>7.9964147415111902E-2</v>
      </c>
      <c r="K83">
        <f>'Stichprobe und Grafik'!$E$8+3*'Stichprobe und Grafik'!$E$9</f>
        <v>0.29423585258488816</v>
      </c>
      <c r="L83">
        <f>IF(B83&gt;'Stichprobe und Grafik'!$E$11,1,0)</f>
        <v>0</v>
      </c>
      <c r="M83">
        <f>IF(B83&lt;'Stichprobe und Grafik'!$E$10,1,0)</f>
        <v>0</v>
      </c>
      <c r="Q83" s="6"/>
      <c r="R83" s="8"/>
    </row>
    <row r="84" spans="1:18" x14ac:dyDescent="0.4">
      <c r="A84">
        <v>83</v>
      </c>
      <c r="B84">
        <f>'Stichprobe und Grafik'!B88</f>
        <v>0.16</v>
      </c>
      <c r="C84">
        <f t="shared" si="2"/>
        <v>0.18710000000000002</v>
      </c>
      <c r="D84">
        <f>'Stichprobe und Grafik'!$E$11</f>
        <v>0.27200000000000002</v>
      </c>
      <c r="E84">
        <f>'Stichprobe und Grafik'!$E$10</f>
        <v>0.16500000000000001</v>
      </c>
      <c r="F84" s="6">
        <f>'Stichprobe und Grafik'!$E$8-'Stichprobe und Grafik'!$E$9</f>
        <v>0.15138804913837065</v>
      </c>
      <c r="G84" s="6">
        <f>'Stichprobe und Grafik'!$E$8+'Stichprobe und Grafik'!$E$9</f>
        <v>0.22281195086162939</v>
      </c>
      <c r="H84">
        <f>'Stichprobe und Grafik'!$E$8-2*'Stichprobe und Grafik'!$E$9</f>
        <v>0.11567609827674127</v>
      </c>
      <c r="I84">
        <f>'Stichprobe und Grafik'!$E$8+2*'Stichprobe und Grafik'!$E$9</f>
        <v>0.25852390172325879</v>
      </c>
      <c r="J84">
        <f>'Stichprobe und Grafik'!$E$8-3*'Stichprobe und Grafik'!$E$9</f>
        <v>7.9964147415111902E-2</v>
      </c>
      <c r="K84">
        <f>'Stichprobe und Grafik'!$E$8+3*'Stichprobe und Grafik'!$E$9</f>
        <v>0.29423585258488816</v>
      </c>
      <c r="L84">
        <f>IF(B84&gt;'Stichprobe und Grafik'!$E$11,1,0)</f>
        <v>0</v>
      </c>
      <c r="M84">
        <f>IF(B84&lt;'Stichprobe und Grafik'!$E$10,1,0)</f>
        <v>1</v>
      </c>
      <c r="Q84" s="6"/>
      <c r="R84" s="8"/>
    </row>
    <row r="85" spans="1:18" x14ac:dyDescent="0.4">
      <c r="A85">
        <v>84</v>
      </c>
      <c r="B85">
        <f>'Stichprobe und Grafik'!B89</f>
        <v>0.18</v>
      </c>
      <c r="C85">
        <f t="shared" si="2"/>
        <v>0.18710000000000002</v>
      </c>
      <c r="D85">
        <f>'Stichprobe und Grafik'!$E$11</f>
        <v>0.27200000000000002</v>
      </c>
      <c r="E85">
        <f>'Stichprobe und Grafik'!$E$10</f>
        <v>0.16500000000000001</v>
      </c>
      <c r="F85" s="6">
        <f>'Stichprobe und Grafik'!$E$8-'Stichprobe und Grafik'!$E$9</f>
        <v>0.15138804913837065</v>
      </c>
      <c r="G85" s="6">
        <f>'Stichprobe und Grafik'!$E$8+'Stichprobe und Grafik'!$E$9</f>
        <v>0.22281195086162939</v>
      </c>
      <c r="H85">
        <f>'Stichprobe und Grafik'!$E$8-2*'Stichprobe und Grafik'!$E$9</f>
        <v>0.11567609827674127</v>
      </c>
      <c r="I85">
        <f>'Stichprobe und Grafik'!$E$8+2*'Stichprobe und Grafik'!$E$9</f>
        <v>0.25852390172325879</v>
      </c>
      <c r="J85">
        <f>'Stichprobe und Grafik'!$E$8-3*'Stichprobe und Grafik'!$E$9</f>
        <v>7.9964147415111902E-2</v>
      </c>
      <c r="K85">
        <f>'Stichprobe und Grafik'!$E$8+3*'Stichprobe und Grafik'!$E$9</f>
        <v>0.29423585258488816</v>
      </c>
      <c r="L85">
        <f>IF(B85&gt;'Stichprobe und Grafik'!$E$11,1,0)</f>
        <v>0</v>
      </c>
      <c r="M85">
        <f>IF(B85&lt;'Stichprobe und Grafik'!$E$10,1,0)</f>
        <v>0</v>
      </c>
      <c r="Q85" s="6"/>
      <c r="R85" s="8"/>
    </row>
    <row r="86" spans="1:18" x14ac:dyDescent="0.4">
      <c r="A86">
        <v>85</v>
      </c>
      <c r="B86">
        <f>'Stichprobe und Grafik'!B90</f>
        <v>0.16</v>
      </c>
      <c r="C86">
        <f t="shared" si="2"/>
        <v>0.18710000000000002</v>
      </c>
      <c r="D86">
        <f>'Stichprobe und Grafik'!$E$11</f>
        <v>0.27200000000000002</v>
      </c>
      <c r="E86">
        <f>'Stichprobe und Grafik'!$E$10</f>
        <v>0.16500000000000001</v>
      </c>
      <c r="F86" s="6">
        <f>'Stichprobe und Grafik'!$E$8-'Stichprobe und Grafik'!$E$9</f>
        <v>0.15138804913837065</v>
      </c>
      <c r="G86" s="6">
        <f>'Stichprobe und Grafik'!$E$8+'Stichprobe und Grafik'!$E$9</f>
        <v>0.22281195086162939</v>
      </c>
      <c r="H86">
        <f>'Stichprobe und Grafik'!$E$8-2*'Stichprobe und Grafik'!$E$9</f>
        <v>0.11567609827674127</v>
      </c>
      <c r="I86">
        <f>'Stichprobe und Grafik'!$E$8+2*'Stichprobe und Grafik'!$E$9</f>
        <v>0.25852390172325879</v>
      </c>
      <c r="J86">
        <f>'Stichprobe und Grafik'!$E$8-3*'Stichprobe und Grafik'!$E$9</f>
        <v>7.9964147415111902E-2</v>
      </c>
      <c r="K86">
        <f>'Stichprobe und Grafik'!$E$8+3*'Stichprobe und Grafik'!$E$9</f>
        <v>0.29423585258488816</v>
      </c>
      <c r="L86">
        <f>IF(B86&gt;'Stichprobe und Grafik'!$E$11,1,0)</f>
        <v>0</v>
      </c>
      <c r="M86">
        <f>IF(B86&lt;'Stichprobe und Grafik'!$E$10,1,0)</f>
        <v>1</v>
      </c>
      <c r="Q86" s="6"/>
      <c r="R86" s="8"/>
    </row>
    <row r="87" spans="1:18" x14ac:dyDescent="0.4">
      <c r="A87">
        <v>86</v>
      </c>
      <c r="B87">
        <f>'Stichprobe und Grafik'!B91</f>
        <v>0.17</v>
      </c>
      <c r="C87">
        <f t="shared" si="2"/>
        <v>0.18710000000000002</v>
      </c>
      <c r="D87">
        <f>'Stichprobe und Grafik'!$E$11</f>
        <v>0.27200000000000002</v>
      </c>
      <c r="E87">
        <f>'Stichprobe und Grafik'!$E$10</f>
        <v>0.16500000000000001</v>
      </c>
      <c r="F87" s="6">
        <f>'Stichprobe und Grafik'!$E$8-'Stichprobe und Grafik'!$E$9</f>
        <v>0.15138804913837065</v>
      </c>
      <c r="G87" s="6">
        <f>'Stichprobe und Grafik'!$E$8+'Stichprobe und Grafik'!$E$9</f>
        <v>0.22281195086162939</v>
      </c>
      <c r="H87">
        <f>'Stichprobe und Grafik'!$E$8-2*'Stichprobe und Grafik'!$E$9</f>
        <v>0.11567609827674127</v>
      </c>
      <c r="I87">
        <f>'Stichprobe und Grafik'!$E$8+2*'Stichprobe und Grafik'!$E$9</f>
        <v>0.25852390172325879</v>
      </c>
      <c r="J87">
        <f>'Stichprobe und Grafik'!$E$8-3*'Stichprobe und Grafik'!$E$9</f>
        <v>7.9964147415111902E-2</v>
      </c>
      <c r="K87">
        <f>'Stichprobe und Grafik'!$E$8+3*'Stichprobe und Grafik'!$E$9</f>
        <v>0.29423585258488816</v>
      </c>
      <c r="L87">
        <f>IF(B87&gt;'Stichprobe und Grafik'!$E$11,1,0)</f>
        <v>0</v>
      </c>
      <c r="M87">
        <f>IF(B87&lt;'Stichprobe und Grafik'!$E$10,1,0)</f>
        <v>0</v>
      </c>
      <c r="Q87" s="6"/>
      <c r="R87" s="8"/>
    </row>
    <row r="88" spans="1:18" x14ac:dyDescent="0.4">
      <c r="A88">
        <v>87</v>
      </c>
      <c r="B88">
        <f>'Stichprobe und Grafik'!B92</f>
        <v>0.17</v>
      </c>
      <c r="C88">
        <f t="shared" si="2"/>
        <v>0.18710000000000002</v>
      </c>
      <c r="D88">
        <f>'Stichprobe und Grafik'!$E$11</f>
        <v>0.27200000000000002</v>
      </c>
      <c r="E88">
        <f>'Stichprobe und Grafik'!$E$10</f>
        <v>0.16500000000000001</v>
      </c>
      <c r="F88" s="6">
        <f>'Stichprobe und Grafik'!$E$8-'Stichprobe und Grafik'!$E$9</f>
        <v>0.15138804913837065</v>
      </c>
      <c r="G88" s="6">
        <f>'Stichprobe und Grafik'!$E$8+'Stichprobe und Grafik'!$E$9</f>
        <v>0.22281195086162939</v>
      </c>
      <c r="H88">
        <f>'Stichprobe und Grafik'!$E$8-2*'Stichprobe und Grafik'!$E$9</f>
        <v>0.11567609827674127</v>
      </c>
      <c r="I88">
        <f>'Stichprobe und Grafik'!$E$8+2*'Stichprobe und Grafik'!$E$9</f>
        <v>0.25852390172325879</v>
      </c>
      <c r="J88">
        <f>'Stichprobe und Grafik'!$E$8-3*'Stichprobe und Grafik'!$E$9</f>
        <v>7.9964147415111902E-2</v>
      </c>
      <c r="K88">
        <f>'Stichprobe und Grafik'!$E$8+3*'Stichprobe und Grafik'!$E$9</f>
        <v>0.29423585258488816</v>
      </c>
      <c r="L88">
        <f>IF(B88&gt;'Stichprobe und Grafik'!$E$11,1,0)</f>
        <v>0</v>
      </c>
      <c r="M88">
        <f>IF(B88&lt;'Stichprobe und Grafik'!$E$10,1,0)</f>
        <v>0</v>
      </c>
      <c r="Q88" s="6"/>
      <c r="R88" s="8"/>
    </row>
    <row r="89" spans="1:18" x14ac:dyDescent="0.4">
      <c r="A89">
        <v>88</v>
      </c>
      <c r="B89">
        <f>'Stichprobe und Grafik'!B93</f>
        <v>0.18</v>
      </c>
      <c r="C89">
        <f t="shared" si="2"/>
        <v>0.18710000000000002</v>
      </c>
      <c r="D89">
        <f>'Stichprobe und Grafik'!$E$11</f>
        <v>0.27200000000000002</v>
      </c>
      <c r="E89">
        <f>'Stichprobe und Grafik'!$E$10</f>
        <v>0.16500000000000001</v>
      </c>
      <c r="F89" s="6">
        <f>'Stichprobe und Grafik'!$E$8-'Stichprobe und Grafik'!$E$9</f>
        <v>0.15138804913837065</v>
      </c>
      <c r="G89" s="6">
        <f>'Stichprobe und Grafik'!$E$8+'Stichprobe und Grafik'!$E$9</f>
        <v>0.22281195086162939</v>
      </c>
      <c r="H89">
        <f>'Stichprobe und Grafik'!$E$8-2*'Stichprobe und Grafik'!$E$9</f>
        <v>0.11567609827674127</v>
      </c>
      <c r="I89">
        <f>'Stichprobe und Grafik'!$E$8+2*'Stichprobe und Grafik'!$E$9</f>
        <v>0.25852390172325879</v>
      </c>
      <c r="J89">
        <f>'Stichprobe und Grafik'!$E$8-3*'Stichprobe und Grafik'!$E$9</f>
        <v>7.9964147415111902E-2</v>
      </c>
      <c r="K89">
        <f>'Stichprobe und Grafik'!$E$8+3*'Stichprobe und Grafik'!$E$9</f>
        <v>0.29423585258488816</v>
      </c>
      <c r="L89">
        <f>IF(B89&gt;'Stichprobe und Grafik'!$E$11,1,0)</f>
        <v>0</v>
      </c>
      <c r="M89">
        <f>IF(B89&lt;'Stichprobe und Grafik'!$E$10,1,0)</f>
        <v>0</v>
      </c>
      <c r="Q89" s="6"/>
      <c r="R89" s="8"/>
    </row>
    <row r="90" spans="1:18" x14ac:dyDescent="0.4">
      <c r="A90">
        <v>89</v>
      </c>
      <c r="B90">
        <f>'Stichprobe und Grafik'!B94</f>
        <v>0.18</v>
      </c>
      <c r="C90">
        <f t="shared" si="2"/>
        <v>0.18710000000000002</v>
      </c>
      <c r="D90">
        <f>'Stichprobe und Grafik'!$E$11</f>
        <v>0.27200000000000002</v>
      </c>
      <c r="E90">
        <f>'Stichprobe und Grafik'!$E$10</f>
        <v>0.16500000000000001</v>
      </c>
      <c r="F90" s="6">
        <f>'Stichprobe und Grafik'!$E$8-'Stichprobe und Grafik'!$E$9</f>
        <v>0.15138804913837065</v>
      </c>
      <c r="G90" s="6">
        <f>'Stichprobe und Grafik'!$E$8+'Stichprobe und Grafik'!$E$9</f>
        <v>0.22281195086162939</v>
      </c>
      <c r="H90">
        <f>'Stichprobe und Grafik'!$E$8-2*'Stichprobe und Grafik'!$E$9</f>
        <v>0.11567609827674127</v>
      </c>
      <c r="I90">
        <f>'Stichprobe und Grafik'!$E$8+2*'Stichprobe und Grafik'!$E$9</f>
        <v>0.25852390172325879</v>
      </c>
      <c r="J90">
        <f>'Stichprobe und Grafik'!$E$8-3*'Stichprobe und Grafik'!$E$9</f>
        <v>7.9964147415111902E-2</v>
      </c>
      <c r="K90">
        <f>'Stichprobe und Grafik'!$E$8+3*'Stichprobe und Grafik'!$E$9</f>
        <v>0.29423585258488816</v>
      </c>
      <c r="L90">
        <f>IF(B90&gt;'Stichprobe und Grafik'!$E$11,1,0)</f>
        <v>0</v>
      </c>
      <c r="M90">
        <f>IF(B90&lt;'Stichprobe und Grafik'!$E$10,1,0)</f>
        <v>0</v>
      </c>
      <c r="Q90" s="6"/>
      <c r="R90" s="8"/>
    </row>
    <row r="91" spans="1:18" x14ac:dyDescent="0.4">
      <c r="A91">
        <v>90</v>
      </c>
      <c r="B91">
        <f>'Stichprobe und Grafik'!B95</f>
        <v>0.16</v>
      </c>
      <c r="C91">
        <f t="shared" si="2"/>
        <v>0.18710000000000002</v>
      </c>
      <c r="D91">
        <f>'Stichprobe und Grafik'!$E$11</f>
        <v>0.27200000000000002</v>
      </c>
      <c r="E91">
        <f>'Stichprobe und Grafik'!$E$10</f>
        <v>0.16500000000000001</v>
      </c>
      <c r="F91" s="6">
        <f>'Stichprobe und Grafik'!$E$8-'Stichprobe und Grafik'!$E$9</f>
        <v>0.15138804913837065</v>
      </c>
      <c r="G91" s="6">
        <f>'Stichprobe und Grafik'!$E$8+'Stichprobe und Grafik'!$E$9</f>
        <v>0.22281195086162939</v>
      </c>
      <c r="H91">
        <f>'Stichprobe und Grafik'!$E$8-2*'Stichprobe und Grafik'!$E$9</f>
        <v>0.11567609827674127</v>
      </c>
      <c r="I91">
        <f>'Stichprobe und Grafik'!$E$8+2*'Stichprobe und Grafik'!$E$9</f>
        <v>0.25852390172325879</v>
      </c>
      <c r="J91">
        <f>'Stichprobe und Grafik'!$E$8-3*'Stichprobe und Grafik'!$E$9</f>
        <v>7.9964147415111902E-2</v>
      </c>
      <c r="K91">
        <f>'Stichprobe und Grafik'!$E$8+3*'Stichprobe und Grafik'!$E$9</f>
        <v>0.29423585258488816</v>
      </c>
      <c r="L91">
        <f>IF(B91&gt;'Stichprobe und Grafik'!$E$11,1,0)</f>
        <v>0</v>
      </c>
      <c r="M91">
        <f>IF(B91&lt;'Stichprobe und Grafik'!$E$10,1,0)</f>
        <v>1</v>
      </c>
      <c r="Q91" s="6"/>
      <c r="R91" s="8"/>
    </row>
    <row r="92" spans="1:18" x14ac:dyDescent="0.4">
      <c r="A92">
        <v>91</v>
      </c>
      <c r="B92">
        <f>'Stichprobe und Grafik'!B96</f>
        <v>0.15</v>
      </c>
      <c r="C92">
        <f t="shared" si="2"/>
        <v>0.18710000000000002</v>
      </c>
      <c r="D92">
        <f>'Stichprobe und Grafik'!$E$11</f>
        <v>0.27200000000000002</v>
      </c>
      <c r="E92">
        <f>'Stichprobe und Grafik'!$E$10</f>
        <v>0.16500000000000001</v>
      </c>
      <c r="F92" s="6">
        <f>'Stichprobe und Grafik'!$E$8-'Stichprobe und Grafik'!$E$9</f>
        <v>0.15138804913837065</v>
      </c>
      <c r="G92" s="6">
        <f>'Stichprobe und Grafik'!$E$8+'Stichprobe und Grafik'!$E$9</f>
        <v>0.22281195086162939</v>
      </c>
      <c r="H92">
        <f>'Stichprobe und Grafik'!$E$8-2*'Stichprobe und Grafik'!$E$9</f>
        <v>0.11567609827674127</v>
      </c>
      <c r="I92">
        <f>'Stichprobe und Grafik'!$E$8+2*'Stichprobe und Grafik'!$E$9</f>
        <v>0.25852390172325879</v>
      </c>
      <c r="J92">
        <f>'Stichprobe und Grafik'!$E$8-3*'Stichprobe und Grafik'!$E$9</f>
        <v>7.9964147415111902E-2</v>
      </c>
      <c r="K92">
        <f>'Stichprobe und Grafik'!$E$8+3*'Stichprobe und Grafik'!$E$9</f>
        <v>0.29423585258488816</v>
      </c>
      <c r="L92">
        <f>IF(B92&gt;'Stichprobe und Grafik'!$E$11,1,0)</f>
        <v>0</v>
      </c>
      <c r="M92">
        <f>IF(B92&lt;'Stichprobe und Grafik'!$E$10,1,0)</f>
        <v>1</v>
      </c>
      <c r="Q92" s="6"/>
      <c r="R92" s="8"/>
    </row>
    <row r="93" spans="1:18" x14ac:dyDescent="0.4">
      <c r="A93">
        <v>92</v>
      </c>
      <c r="B93">
        <f>'Stichprobe und Grafik'!B97</f>
        <v>0.16</v>
      </c>
      <c r="C93">
        <f t="shared" si="2"/>
        <v>0.18710000000000002</v>
      </c>
      <c r="D93">
        <f>'Stichprobe und Grafik'!$E$11</f>
        <v>0.27200000000000002</v>
      </c>
      <c r="E93">
        <f>'Stichprobe und Grafik'!$E$10</f>
        <v>0.16500000000000001</v>
      </c>
      <c r="F93" s="6">
        <f>'Stichprobe und Grafik'!$E$8-'Stichprobe und Grafik'!$E$9</f>
        <v>0.15138804913837065</v>
      </c>
      <c r="G93" s="6">
        <f>'Stichprobe und Grafik'!$E$8+'Stichprobe und Grafik'!$E$9</f>
        <v>0.22281195086162939</v>
      </c>
      <c r="H93">
        <f>'Stichprobe und Grafik'!$E$8-2*'Stichprobe und Grafik'!$E$9</f>
        <v>0.11567609827674127</v>
      </c>
      <c r="I93">
        <f>'Stichprobe und Grafik'!$E$8+2*'Stichprobe und Grafik'!$E$9</f>
        <v>0.25852390172325879</v>
      </c>
      <c r="J93">
        <f>'Stichprobe und Grafik'!$E$8-3*'Stichprobe und Grafik'!$E$9</f>
        <v>7.9964147415111902E-2</v>
      </c>
      <c r="K93">
        <f>'Stichprobe und Grafik'!$E$8+3*'Stichprobe und Grafik'!$E$9</f>
        <v>0.29423585258488816</v>
      </c>
      <c r="L93">
        <f>IF(B93&gt;'Stichprobe und Grafik'!$E$11,1,0)</f>
        <v>0</v>
      </c>
      <c r="M93">
        <f>IF(B93&lt;'Stichprobe und Grafik'!$E$10,1,0)</f>
        <v>1</v>
      </c>
      <c r="Q93" s="6"/>
      <c r="R93" s="8"/>
    </row>
    <row r="94" spans="1:18" x14ac:dyDescent="0.4">
      <c r="A94">
        <v>93</v>
      </c>
      <c r="B94">
        <f>'Stichprobe und Grafik'!B98</f>
        <v>0.18</v>
      </c>
      <c r="C94">
        <f t="shared" si="2"/>
        <v>0.18710000000000002</v>
      </c>
      <c r="D94">
        <f>'Stichprobe und Grafik'!$E$11</f>
        <v>0.27200000000000002</v>
      </c>
      <c r="E94">
        <f>'Stichprobe und Grafik'!$E$10</f>
        <v>0.16500000000000001</v>
      </c>
      <c r="F94" s="6">
        <f>'Stichprobe und Grafik'!$E$8-'Stichprobe und Grafik'!$E$9</f>
        <v>0.15138804913837065</v>
      </c>
      <c r="G94" s="6">
        <f>'Stichprobe und Grafik'!$E$8+'Stichprobe und Grafik'!$E$9</f>
        <v>0.22281195086162939</v>
      </c>
      <c r="H94">
        <f>'Stichprobe und Grafik'!$E$8-2*'Stichprobe und Grafik'!$E$9</f>
        <v>0.11567609827674127</v>
      </c>
      <c r="I94">
        <f>'Stichprobe und Grafik'!$E$8+2*'Stichprobe und Grafik'!$E$9</f>
        <v>0.25852390172325879</v>
      </c>
      <c r="J94">
        <f>'Stichprobe und Grafik'!$E$8-3*'Stichprobe und Grafik'!$E$9</f>
        <v>7.9964147415111902E-2</v>
      </c>
      <c r="K94">
        <f>'Stichprobe und Grafik'!$E$8+3*'Stichprobe und Grafik'!$E$9</f>
        <v>0.29423585258488816</v>
      </c>
      <c r="L94">
        <f>IF(B94&gt;'Stichprobe und Grafik'!$E$11,1,0)</f>
        <v>0</v>
      </c>
      <c r="M94">
        <f>IF(B94&lt;'Stichprobe und Grafik'!$E$10,1,0)</f>
        <v>0</v>
      </c>
      <c r="Q94" s="6"/>
      <c r="R94" s="8"/>
    </row>
    <row r="95" spans="1:18" x14ac:dyDescent="0.4">
      <c r="A95">
        <v>94</v>
      </c>
      <c r="B95">
        <f>'Stichprobe und Grafik'!B99</f>
        <v>0.18</v>
      </c>
      <c r="C95">
        <f t="shared" si="2"/>
        <v>0.18710000000000002</v>
      </c>
      <c r="D95">
        <f>'Stichprobe und Grafik'!$E$11</f>
        <v>0.27200000000000002</v>
      </c>
      <c r="E95">
        <f>'Stichprobe und Grafik'!$E$10</f>
        <v>0.16500000000000001</v>
      </c>
      <c r="F95" s="6">
        <f>'Stichprobe und Grafik'!$E$8-'Stichprobe und Grafik'!$E$9</f>
        <v>0.15138804913837065</v>
      </c>
      <c r="G95" s="6">
        <f>'Stichprobe und Grafik'!$E$8+'Stichprobe und Grafik'!$E$9</f>
        <v>0.22281195086162939</v>
      </c>
      <c r="H95">
        <f>'Stichprobe und Grafik'!$E$8-2*'Stichprobe und Grafik'!$E$9</f>
        <v>0.11567609827674127</v>
      </c>
      <c r="I95">
        <f>'Stichprobe und Grafik'!$E$8+2*'Stichprobe und Grafik'!$E$9</f>
        <v>0.25852390172325879</v>
      </c>
      <c r="J95">
        <f>'Stichprobe und Grafik'!$E$8-3*'Stichprobe und Grafik'!$E$9</f>
        <v>7.9964147415111902E-2</v>
      </c>
      <c r="K95">
        <f>'Stichprobe und Grafik'!$E$8+3*'Stichprobe und Grafik'!$E$9</f>
        <v>0.29423585258488816</v>
      </c>
      <c r="L95">
        <f>IF(B95&gt;'Stichprobe und Grafik'!$E$11,1,0)</f>
        <v>0</v>
      </c>
      <c r="M95">
        <f>IF(B95&lt;'Stichprobe und Grafik'!$E$10,1,0)</f>
        <v>0</v>
      </c>
      <c r="Q95" s="6"/>
      <c r="R95" s="8"/>
    </row>
    <row r="96" spans="1:18" x14ac:dyDescent="0.4">
      <c r="A96">
        <v>95</v>
      </c>
      <c r="B96">
        <f>'Stichprobe und Grafik'!B100</f>
        <v>0.18</v>
      </c>
      <c r="C96">
        <f t="shared" si="2"/>
        <v>0.18710000000000002</v>
      </c>
      <c r="D96">
        <f>'Stichprobe und Grafik'!$E$11</f>
        <v>0.27200000000000002</v>
      </c>
      <c r="E96">
        <f>'Stichprobe und Grafik'!$E$10</f>
        <v>0.16500000000000001</v>
      </c>
      <c r="F96" s="6">
        <f>'Stichprobe und Grafik'!$E$8-'Stichprobe und Grafik'!$E$9</f>
        <v>0.15138804913837065</v>
      </c>
      <c r="G96" s="6">
        <f>'Stichprobe und Grafik'!$E$8+'Stichprobe und Grafik'!$E$9</f>
        <v>0.22281195086162939</v>
      </c>
      <c r="H96">
        <f>'Stichprobe und Grafik'!$E$8-2*'Stichprobe und Grafik'!$E$9</f>
        <v>0.11567609827674127</v>
      </c>
      <c r="I96">
        <f>'Stichprobe und Grafik'!$E$8+2*'Stichprobe und Grafik'!$E$9</f>
        <v>0.25852390172325879</v>
      </c>
      <c r="J96">
        <f>'Stichprobe und Grafik'!$E$8-3*'Stichprobe und Grafik'!$E$9</f>
        <v>7.9964147415111902E-2</v>
      </c>
      <c r="K96">
        <f>'Stichprobe und Grafik'!$E$8+3*'Stichprobe und Grafik'!$E$9</f>
        <v>0.29423585258488816</v>
      </c>
      <c r="L96">
        <f>IF(B96&gt;'Stichprobe und Grafik'!$E$11,1,0)</f>
        <v>0</v>
      </c>
      <c r="M96">
        <f>IF(B96&lt;'Stichprobe und Grafik'!$E$10,1,0)</f>
        <v>0</v>
      </c>
      <c r="Q96" s="6"/>
      <c r="R96" s="8"/>
    </row>
    <row r="97" spans="1:18" x14ac:dyDescent="0.4">
      <c r="A97">
        <v>96</v>
      </c>
      <c r="B97">
        <f>'Stichprobe und Grafik'!B101</f>
        <v>0.18</v>
      </c>
      <c r="C97">
        <f t="shared" si="2"/>
        <v>0.18710000000000002</v>
      </c>
      <c r="D97">
        <f>'Stichprobe und Grafik'!$E$11</f>
        <v>0.27200000000000002</v>
      </c>
      <c r="E97">
        <f>'Stichprobe und Grafik'!$E$10</f>
        <v>0.16500000000000001</v>
      </c>
      <c r="F97" s="6">
        <f>'Stichprobe und Grafik'!$E$8-'Stichprobe und Grafik'!$E$9</f>
        <v>0.15138804913837065</v>
      </c>
      <c r="G97" s="6">
        <f>'Stichprobe und Grafik'!$E$8+'Stichprobe und Grafik'!$E$9</f>
        <v>0.22281195086162939</v>
      </c>
      <c r="H97">
        <f>'Stichprobe und Grafik'!$E$8-2*'Stichprobe und Grafik'!$E$9</f>
        <v>0.11567609827674127</v>
      </c>
      <c r="I97">
        <f>'Stichprobe und Grafik'!$E$8+2*'Stichprobe und Grafik'!$E$9</f>
        <v>0.25852390172325879</v>
      </c>
      <c r="J97">
        <f>'Stichprobe und Grafik'!$E$8-3*'Stichprobe und Grafik'!$E$9</f>
        <v>7.9964147415111902E-2</v>
      </c>
      <c r="K97">
        <f>'Stichprobe und Grafik'!$E$8+3*'Stichprobe und Grafik'!$E$9</f>
        <v>0.29423585258488816</v>
      </c>
      <c r="L97">
        <f>IF(B97&gt;'Stichprobe und Grafik'!$E$11,1,0)</f>
        <v>0</v>
      </c>
      <c r="M97">
        <f>IF(B97&lt;'Stichprobe und Grafik'!$E$10,1,0)</f>
        <v>0</v>
      </c>
      <c r="Q97" s="6"/>
      <c r="R97" s="8"/>
    </row>
    <row r="98" spans="1:18" x14ac:dyDescent="0.4">
      <c r="A98">
        <v>97</v>
      </c>
      <c r="B98">
        <f>'Stichprobe und Grafik'!B102</f>
        <v>0.2</v>
      </c>
      <c r="C98">
        <f t="shared" si="2"/>
        <v>0.18710000000000002</v>
      </c>
      <c r="D98">
        <f>'Stichprobe und Grafik'!$E$11</f>
        <v>0.27200000000000002</v>
      </c>
      <c r="E98">
        <f>'Stichprobe und Grafik'!$E$10</f>
        <v>0.16500000000000001</v>
      </c>
      <c r="F98" s="6">
        <f>'Stichprobe und Grafik'!$E$8-'Stichprobe und Grafik'!$E$9</f>
        <v>0.15138804913837065</v>
      </c>
      <c r="G98" s="6">
        <f>'Stichprobe und Grafik'!$E$8+'Stichprobe und Grafik'!$E$9</f>
        <v>0.22281195086162939</v>
      </c>
      <c r="H98">
        <f>'Stichprobe und Grafik'!$E$8-2*'Stichprobe und Grafik'!$E$9</f>
        <v>0.11567609827674127</v>
      </c>
      <c r="I98">
        <f>'Stichprobe und Grafik'!$E$8+2*'Stichprobe und Grafik'!$E$9</f>
        <v>0.25852390172325879</v>
      </c>
      <c r="J98">
        <f>'Stichprobe und Grafik'!$E$8-3*'Stichprobe und Grafik'!$E$9</f>
        <v>7.9964147415111902E-2</v>
      </c>
      <c r="K98">
        <f>'Stichprobe und Grafik'!$E$8+3*'Stichprobe und Grafik'!$E$9</f>
        <v>0.29423585258488816</v>
      </c>
      <c r="L98">
        <f>IF(B98&gt;'Stichprobe und Grafik'!$E$11,1,0)</f>
        <v>0</v>
      </c>
      <c r="M98">
        <f>IF(B98&lt;'Stichprobe und Grafik'!$E$10,1,0)</f>
        <v>0</v>
      </c>
      <c r="Q98" s="6"/>
      <c r="R98" s="8"/>
    </row>
    <row r="99" spans="1:18" x14ac:dyDescent="0.4">
      <c r="A99">
        <v>98</v>
      </c>
      <c r="B99">
        <f>'Stichprobe und Grafik'!B103</f>
        <v>0.19</v>
      </c>
      <c r="C99">
        <f t="shared" si="2"/>
        <v>0.18710000000000002</v>
      </c>
      <c r="D99">
        <f>'Stichprobe und Grafik'!$E$11</f>
        <v>0.27200000000000002</v>
      </c>
      <c r="E99">
        <f>'Stichprobe und Grafik'!$E$10</f>
        <v>0.16500000000000001</v>
      </c>
      <c r="F99" s="6">
        <f>'Stichprobe und Grafik'!$E$8-'Stichprobe und Grafik'!$E$9</f>
        <v>0.15138804913837065</v>
      </c>
      <c r="G99" s="6">
        <f>'Stichprobe und Grafik'!$E$8+'Stichprobe und Grafik'!$E$9</f>
        <v>0.22281195086162939</v>
      </c>
      <c r="H99">
        <f>'Stichprobe und Grafik'!$E$8-2*'Stichprobe und Grafik'!$E$9</f>
        <v>0.11567609827674127</v>
      </c>
      <c r="I99">
        <f>'Stichprobe und Grafik'!$E$8+2*'Stichprobe und Grafik'!$E$9</f>
        <v>0.25852390172325879</v>
      </c>
      <c r="J99">
        <f>'Stichprobe und Grafik'!$E$8-3*'Stichprobe und Grafik'!$E$9</f>
        <v>7.9964147415111902E-2</v>
      </c>
      <c r="K99">
        <f>'Stichprobe und Grafik'!$E$8+3*'Stichprobe und Grafik'!$E$9</f>
        <v>0.29423585258488816</v>
      </c>
      <c r="L99">
        <f>IF(B99&gt;'Stichprobe und Grafik'!$E$11,1,0)</f>
        <v>0</v>
      </c>
      <c r="M99">
        <f>IF(B99&lt;'Stichprobe und Grafik'!$E$10,1,0)</f>
        <v>0</v>
      </c>
      <c r="Q99" s="6"/>
      <c r="R99" s="8"/>
    </row>
    <row r="100" spans="1:18" x14ac:dyDescent="0.4">
      <c r="A100">
        <v>99</v>
      </c>
      <c r="B100">
        <f>'Stichprobe und Grafik'!B104</f>
        <v>0.18</v>
      </c>
      <c r="C100">
        <f t="shared" si="2"/>
        <v>0.18710000000000002</v>
      </c>
      <c r="D100">
        <f>'Stichprobe und Grafik'!$E$11</f>
        <v>0.27200000000000002</v>
      </c>
      <c r="E100">
        <f>'Stichprobe und Grafik'!$E$10</f>
        <v>0.16500000000000001</v>
      </c>
      <c r="F100" s="6">
        <f>'Stichprobe und Grafik'!$E$8-'Stichprobe und Grafik'!$E$9</f>
        <v>0.15138804913837065</v>
      </c>
      <c r="G100" s="6">
        <f>'Stichprobe und Grafik'!$E$8+'Stichprobe und Grafik'!$E$9</f>
        <v>0.22281195086162939</v>
      </c>
      <c r="H100">
        <f>'Stichprobe und Grafik'!$E$8-2*'Stichprobe und Grafik'!$E$9</f>
        <v>0.11567609827674127</v>
      </c>
      <c r="I100">
        <f>'Stichprobe und Grafik'!$E$8+2*'Stichprobe und Grafik'!$E$9</f>
        <v>0.25852390172325879</v>
      </c>
      <c r="J100">
        <f>'Stichprobe und Grafik'!$E$8-3*'Stichprobe und Grafik'!$E$9</f>
        <v>7.9964147415111902E-2</v>
      </c>
      <c r="K100">
        <f>'Stichprobe und Grafik'!$E$8+3*'Stichprobe und Grafik'!$E$9</f>
        <v>0.29423585258488816</v>
      </c>
      <c r="L100">
        <f>IF(B100&gt;'Stichprobe und Grafik'!$E$11,1,0)</f>
        <v>0</v>
      </c>
      <c r="M100">
        <f>IF(B100&lt;'Stichprobe und Grafik'!$E$10,1,0)</f>
        <v>0</v>
      </c>
      <c r="Q100" s="6"/>
      <c r="R100" s="8"/>
    </row>
    <row r="101" spans="1:18" x14ac:dyDescent="0.4">
      <c r="A101">
        <v>100</v>
      </c>
      <c r="B101">
        <f>'Stichprobe und Grafik'!B105</f>
        <v>0.2</v>
      </c>
      <c r="C101">
        <f t="shared" si="2"/>
        <v>0.18710000000000002</v>
      </c>
      <c r="D101">
        <f>'Stichprobe und Grafik'!$E$11</f>
        <v>0.27200000000000002</v>
      </c>
      <c r="E101">
        <f>'Stichprobe und Grafik'!$E$10</f>
        <v>0.16500000000000001</v>
      </c>
      <c r="F101" s="6">
        <f>'Stichprobe und Grafik'!$E$8-'Stichprobe und Grafik'!$E$9</f>
        <v>0.15138804913837065</v>
      </c>
      <c r="G101" s="6">
        <f>'Stichprobe und Grafik'!$E$8+'Stichprobe und Grafik'!$E$9</f>
        <v>0.22281195086162939</v>
      </c>
      <c r="H101">
        <f>'Stichprobe und Grafik'!$E$8-2*'Stichprobe und Grafik'!$E$9</f>
        <v>0.11567609827674127</v>
      </c>
      <c r="I101">
        <f>'Stichprobe und Grafik'!$E$8+2*'Stichprobe und Grafik'!$E$9</f>
        <v>0.25852390172325879</v>
      </c>
      <c r="J101">
        <f>'Stichprobe und Grafik'!$E$8-3*'Stichprobe und Grafik'!$E$9</f>
        <v>7.9964147415111902E-2</v>
      </c>
      <c r="K101">
        <f>'Stichprobe und Grafik'!$E$8+3*'Stichprobe und Grafik'!$E$9</f>
        <v>0.29423585258488816</v>
      </c>
      <c r="L101">
        <f>IF(B101&gt;'Stichprobe und Grafik'!$E$11,1,0)</f>
        <v>0</v>
      </c>
      <c r="M101">
        <f>IF(B101&lt;'Stichprobe und Grafik'!$E$10,1,0)</f>
        <v>0</v>
      </c>
      <c r="Q101" s="6"/>
      <c r="R101" s="8"/>
    </row>
    <row r="102" spans="1:18" x14ac:dyDescent="0.4">
      <c r="Q102" s="6"/>
      <c r="R102" s="8"/>
    </row>
    <row r="103" spans="1:18" x14ac:dyDescent="0.4">
      <c r="Q103" s="6"/>
      <c r="R103" s="8"/>
    </row>
    <row r="104" spans="1:18" x14ac:dyDescent="0.4">
      <c r="Q104" s="6"/>
      <c r="R104" s="8"/>
    </row>
    <row r="105" spans="1:18" x14ac:dyDescent="0.4">
      <c r="Q105" s="6"/>
      <c r="R105" s="8"/>
    </row>
    <row r="106" spans="1:18" x14ac:dyDescent="0.4">
      <c r="Q106" s="6"/>
      <c r="R106" s="8"/>
    </row>
    <row r="107" spans="1:18" x14ac:dyDescent="0.4">
      <c r="Q107" s="6"/>
      <c r="R107" s="8"/>
    </row>
    <row r="108" spans="1:18" x14ac:dyDescent="0.4">
      <c r="Q108" s="6"/>
      <c r="R108" s="8"/>
    </row>
    <row r="109" spans="1:18" x14ac:dyDescent="0.4">
      <c r="Q109" s="6"/>
      <c r="R109" s="8"/>
    </row>
    <row r="110" spans="1:18" x14ac:dyDescent="0.4">
      <c r="Q110" s="6"/>
      <c r="R110" s="8"/>
    </row>
    <row r="111" spans="1:18" x14ac:dyDescent="0.4">
      <c r="Q111" s="6"/>
      <c r="R111" s="8"/>
    </row>
    <row r="112" spans="1:18" x14ac:dyDescent="0.4">
      <c r="Q112" s="6"/>
      <c r="R112" s="8"/>
    </row>
    <row r="113" spans="17:18" x14ac:dyDescent="0.4">
      <c r="Q113" s="6"/>
      <c r="R113" s="8"/>
    </row>
    <row r="114" spans="17:18" x14ac:dyDescent="0.4">
      <c r="Q114" s="6"/>
      <c r="R114" s="8"/>
    </row>
    <row r="115" spans="17:18" x14ac:dyDescent="0.4">
      <c r="Q115" s="6"/>
      <c r="R115" s="8"/>
    </row>
    <row r="116" spans="17:18" x14ac:dyDescent="0.4">
      <c r="Q116" s="6"/>
      <c r="R116" s="8"/>
    </row>
    <row r="117" spans="17:18" x14ac:dyDescent="0.4">
      <c r="Q117" s="6"/>
      <c r="R117" s="8"/>
    </row>
    <row r="118" spans="17:18" x14ac:dyDescent="0.4">
      <c r="Q118" s="6"/>
      <c r="R118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Stichprobe und Grafik</vt:lpstr>
      <vt:lpstr>Daten</vt:lpstr>
      <vt:lpstr>'Stichprobe und Grafik'!Druckbereich</vt:lpstr>
    </vt:vector>
  </TitlesOfParts>
  <Company>ABB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Six Sigma College; </dc:title>
  <dc:creator>Six Sigma College</dc:creator>
  <cp:lastModifiedBy>Laurin Lücke</cp:lastModifiedBy>
  <cp:lastPrinted>2015-04-14T10:24:15Z</cp:lastPrinted>
  <dcterms:created xsi:type="dcterms:W3CDTF">2013-06-04T12:27:04Z</dcterms:created>
  <dcterms:modified xsi:type="dcterms:W3CDTF">2024-05-21T13:49:32Z</dcterms:modified>
</cp:coreProperties>
</file>